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nstance1_ZWD/My Folders/DOCUMENTACIÓN/"/>
    </mc:Choice>
  </mc:AlternateContent>
  <xr:revisionPtr revIDLastSave="0" documentId="13_ncr:1_{A856E0DE-8C87-9E4D-91F2-3DD89721A258}" xr6:coauthVersionLast="47" xr6:coauthVersionMax="47" xr10:uidLastSave="{00000000-0000-0000-0000-000000000000}"/>
  <bookViews>
    <workbookView xWindow="-20" yWindow="500" windowWidth="38400" windowHeight="21100" activeTab="1" xr2:uid="{07AF569B-40EA-B740-A449-4248860AF82E}"/>
  </bookViews>
  <sheets>
    <sheet name="Compras" sheetId="1" r:id="rId1"/>
    <sheet name="D-104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1" l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H19" i="2"/>
  <c r="G19" i="2"/>
  <c r="F19" i="2"/>
  <c r="E19" i="2"/>
  <c r="H18" i="2"/>
  <c r="G18" i="2"/>
  <c r="F18" i="2"/>
  <c r="E18" i="2"/>
  <c r="H17" i="2"/>
  <c r="G17" i="2"/>
  <c r="F17" i="2"/>
  <c r="E17" i="2"/>
  <c r="H10" i="2"/>
  <c r="G10" i="2"/>
  <c r="F10" i="2"/>
  <c r="E10" i="2"/>
  <c r="I41" i="2"/>
  <c r="I40" i="2"/>
  <c r="I39" i="2"/>
  <c r="H9" i="2"/>
  <c r="G9" i="2"/>
  <c r="F9" i="2"/>
  <c r="E9" i="2"/>
  <c r="I25" i="2"/>
  <c r="G11" i="2" l="1"/>
  <c r="G12" i="2" s="1"/>
  <c r="H11" i="2"/>
  <c r="H12" i="2" s="1"/>
  <c r="I33" i="2"/>
  <c r="I29" i="2"/>
  <c r="F11" i="2"/>
  <c r="F12" i="2" s="1"/>
  <c r="E11" i="2"/>
  <c r="I34" i="2"/>
  <c r="I26" i="2"/>
  <c r="I30" i="2"/>
  <c r="I19" i="2"/>
  <c r="E20" i="2"/>
  <c r="I18" i="2"/>
  <c r="F20" i="2"/>
  <c r="G20" i="2"/>
  <c r="H20" i="2"/>
  <c r="I17" i="2"/>
  <c r="I10" i="2"/>
  <c r="I9" i="2"/>
  <c r="I11" i="2" l="1"/>
  <c r="I12" i="2" s="1"/>
  <c r="E12" i="2"/>
  <c r="I20" i="2"/>
  <c r="I4" i="2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X4" i="1"/>
  <c r="X5" i="1"/>
  <c r="AA5" i="1" s="1"/>
  <c r="X6" i="1"/>
  <c r="AA6" i="1" s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G104" i="1"/>
  <c r="H104" i="1"/>
  <c r="I104" i="1"/>
  <c r="J104" i="1"/>
  <c r="I36" i="2" s="1"/>
  <c r="I22" i="2" s="1"/>
  <c r="I2" i="2" s="1"/>
  <c r="L104" i="1"/>
  <c r="M104" i="1"/>
  <c r="N104" i="1"/>
  <c r="O104" i="1"/>
  <c r="T4" i="1"/>
  <c r="AF4" i="1" s="1"/>
  <c r="T5" i="1"/>
  <c r="AF5" i="1" s="1"/>
  <c r="T6" i="1"/>
  <c r="AF6" i="1" s="1"/>
  <c r="T7" i="1"/>
  <c r="T8" i="1"/>
  <c r="T9" i="1"/>
  <c r="T10" i="1"/>
  <c r="AF10" i="1" s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S4" i="1"/>
  <c r="AE4" i="1" s="1"/>
  <c r="S5" i="1"/>
  <c r="AE5" i="1" s="1"/>
  <c r="S6" i="1"/>
  <c r="AE6" i="1" s="1"/>
  <c r="S7" i="1"/>
  <c r="S8" i="1"/>
  <c r="S9" i="1"/>
  <c r="S10" i="1"/>
  <c r="AE10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R4" i="1"/>
  <c r="R5" i="1"/>
  <c r="AD5" i="1" s="1"/>
  <c r="R6" i="1"/>
  <c r="AD6" i="1" s="1"/>
  <c r="R7" i="1"/>
  <c r="R8" i="1"/>
  <c r="R9" i="1"/>
  <c r="R10" i="1"/>
  <c r="AD10" i="1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Q4" i="1"/>
  <c r="Q5" i="1"/>
  <c r="AC5" i="1" s="1"/>
  <c r="Q6" i="1"/>
  <c r="Q7" i="1"/>
  <c r="Q8" i="1"/>
  <c r="Q9" i="1"/>
  <c r="Q10" i="1"/>
  <c r="AC10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14" i="1"/>
  <c r="P14" i="1" s="1"/>
  <c r="K15" i="1"/>
  <c r="P15" i="1" s="1"/>
  <c r="K16" i="1"/>
  <c r="P16" i="1" s="1"/>
  <c r="K17" i="1"/>
  <c r="P17" i="1" s="1"/>
  <c r="K18" i="1"/>
  <c r="P18" i="1" s="1"/>
  <c r="K19" i="1"/>
  <c r="P19" i="1" s="1"/>
  <c r="K20" i="1"/>
  <c r="P20" i="1" s="1"/>
  <c r="K21" i="1"/>
  <c r="P21" i="1" s="1"/>
  <c r="K22" i="1"/>
  <c r="P22" i="1" s="1"/>
  <c r="K23" i="1"/>
  <c r="P23" i="1" s="1"/>
  <c r="K24" i="1"/>
  <c r="P24" i="1" s="1"/>
  <c r="K25" i="1"/>
  <c r="P25" i="1" s="1"/>
  <c r="K26" i="1"/>
  <c r="P26" i="1" s="1"/>
  <c r="K27" i="1"/>
  <c r="P27" i="1" s="1"/>
  <c r="K28" i="1"/>
  <c r="P28" i="1" s="1"/>
  <c r="K29" i="1"/>
  <c r="P29" i="1" s="1"/>
  <c r="K30" i="1"/>
  <c r="P30" i="1" s="1"/>
  <c r="K31" i="1"/>
  <c r="P31" i="1" s="1"/>
  <c r="K32" i="1"/>
  <c r="P32" i="1" s="1"/>
  <c r="K33" i="1"/>
  <c r="P33" i="1" s="1"/>
  <c r="K34" i="1"/>
  <c r="P34" i="1" s="1"/>
  <c r="K35" i="1"/>
  <c r="P35" i="1" s="1"/>
  <c r="K36" i="1"/>
  <c r="P36" i="1" s="1"/>
  <c r="K37" i="1"/>
  <c r="P37" i="1" s="1"/>
  <c r="K38" i="1"/>
  <c r="P38" i="1" s="1"/>
  <c r="K39" i="1"/>
  <c r="P39" i="1" s="1"/>
  <c r="K40" i="1"/>
  <c r="P40" i="1" s="1"/>
  <c r="K41" i="1"/>
  <c r="P41" i="1" s="1"/>
  <c r="K42" i="1"/>
  <c r="P42" i="1" s="1"/>
  <c r="K43" i="1"/>
  <c r="P43" i="1" s="1"/>
  <c r="K44" i="1"/>
  <c r="P44" i="1" s="1"/>
  <c r="K45" i="1"/>
  <c r="P45" i="1" s="1"/>
  <c r="K46" i="1"/>
  <c r="P46" i="1" s="1"/>
  <c r="K47" i="1"/>
  <c r="P47" i="1" s="1"/>
  <c r="K48" i="1"/>
  <c r="P48" i="1" s="1"/>
  <c r="K49" i="1"/>
  <c r="P49" i="1" s="1"/>
  <c r="K50" i="1"/>
  <c r="P50" i="1" s="1"/>
  <c r="K51" i="1"/>
  <c r="P51" i="1" s="1"/>
  <c r="K52" i="1"/>
  <c r="P52" i="1" s="1"/>
  <c r="K53" i="1"/>
  <c r="P53" i="1" s="1"/>
  <c r="K54" i="1"/>
  <c r="P54" i="1" s="1"/>
  <c r="K55" i="1"/>
  <c r="P55" i="1" s="1"/>
  <c r="K56" i="1"/>
  <c r="P56" i="1" s="1"/>
  <c r="K57" i="1"/>
  <c r="P57" i="1" s="1"/>
  <c r="K58" i="1"/>
  <c r="P58" i="1" s="1"/>
  <c r="K59" i="1"/>
  <c r="P59" i="1" s="1"/>
  <c r="K60" i="1"/>
  <c r="P60" i="1" s="1"/>
  <c r="K61" i="1"/>
  <c r="P61" i="1" s="1"/>
  <c r="K62" i="1"/>
  <c r="P62" i="1" s="1"/>
  <c r="K63" i="1"/>
  <c r="P63" i="1" s="1"/>
  <c r="K64" i="1"/>
  <c r="P64" i="1" s="1"/>
  <c r="K65" i="1"/>
  <c r="P65" i="1" s="1"/>
  <c r="K66" i="1"/>
  <c r="P66" i="1" s="1"/>
  <c r="K67" i="1"/>
  <c r="P67" i="1" s="1"/>
  <c r="K68" i="1"/>
  <c r="P68" i="1" s="1"/>
  <c r="K69" i="1"/>
  <c r="P69" i="1" s="1"/>
  <c r="K70" i="1"/>
  <c r="P70" i="1" s="1"/>
  <c r="K71" i="1"/>
  <c r="P71" i="1" s="1"/>
  <c r="K72" i="1"/>
  <c r="P72" i="1" s="1"/>
  <c r="K73" i="1"/>
  <c r="P73" i="1" s="1"/>
  <c r="K74" i="1"/>
  <c r="P74" i="1" s="1"/>
  <c r="K75" i="1"/>
  <c r="P75" i="1" s="1"/>
  <c r="K76" i="1"/>
  <c r="P76" i="1" s="1"/>
  <c r="K77" i="1"/>
  <c r="P77" i="1" s="1"/>
  <c r="K78" i="1"/>
  <c r="P78" i="1" s="1"/>
  <c r="K79" i="1"/>
  <c r="P79" i="1" s="1"/>
  <c r="K80" i="1"/>
  <c r="P80" i="1" s="1"/>
  <c r="K81" i="1"/>
  <c r="P81" i="1" s="1"/>
  <c r="K82" i="1"/>
  <c r="P82" i="1" s="1"/>
  <c r="K83" i="1"/>
  <c r="P83" i="1" s="1"/>
  <c r="K84" i="1"/>
  <c r="P84" i="1" s="1"/>
  <c r="K85" i="1"/>
  <c r="P85" i="1" s="1"/>
  <c r="K86" i="1"/>
  <c r="P86" i="1" s="1"/>
  <c r="K87" i="1"/>
  <c r="P87" i="1" s="1"/>
  <c r="K88" i="1"/>
  <c r="P88" i="1" s="1"/>
  <c r="K89" i="1"/>
  <c r="P89" i="1" s="1"/>
  <c r="K90" i="1"/>
  <c r="P90" i="1" s="1"/>
  <c r="K91" i="1"/>
  <c r="P91" i="1" s="1"/>
  <c r="K92" i="1"/>
  <c r="P92" i="1" s="1"/>
  <c r="K93" i="1"/>
  <c r="P93" i="1" s="1"/>
  <c r="K94" i="1"/>
  <c r="P94" i="1" s="1"/>
  <c r="K95" i="1"/>
  <c r="P95" i="1" s="1"/>
  <c r="K96" i="1"/>
  <c r="P96" i="1" s="1"/>
  <c r="K97" i="1"/>
  <c r="P97" i="1" s="1"/>
  <c r="K98" i="1"/>
  <c r="P98" i="1" s="1"/>
  <c r="K99" i="1"/>
  <c r="P99" i="1" s="1"/>
  <c r="K100" i="1"/>
  <c r="P100" i="1" s="1"/>
  <c r="K101" i="1"/>
  <c r="P101" i="1" s="1"/>
  <c r="K102" i="1"/>
  <c r="P102" i="1" s="1"/>
  <c r="K103" i="1"/>
  <c r="P103" i="1" s="1"/>
  <c r="AA10" i="1" l="1"/>
  <c r="AD4" i="1"/>
  <c r="AA7" i="1"/>
  <c r="AA9" i="1"/>
  <c r="AA8" i="1"/>
  <c r="AC6" i="1"/>
  <c r="H60" i="2"/>
  <c r="AF9" i="1"/>
  <c r="AF8" i="1"/>
  <c r="H59" i="2" s="1"/>
  <c r="AF7" i="1"/>
  <c r="H58" i="2" s="1"/>
  <c r="AC4" i="1"/>
  <c r="E50" i="2" s="1"/>
  <c r="AE9" i="1"/>
  <c r="G60" i="2" s="1"/>
  <c r="AE8" i="1"/>
  <c r="G59" i="2" s="1"/>
  <c r="AE7" i="1"/>
  <c r="G58" i="2" s="1"/>
  <c r="AD7" i="1"/>
  <c r="F58" i="2" s="1"/>
  <c r="AD9" i="1"/>
  <c r="F60" i="2" s="1"/>
  <c r="AD8" i="1"/>
  <c r="F59" i="2" s="1"/>
  <c r="AC9" i="1"/>
  <c r="E60" i="2" s="1"/>
  <c r="AC8" i="1"/>
  <c r="E59" i="2" s="1"/>
  <c r="AC7" i="1"/>
  <c r="E51" i="2" s="1"/>
  <c r="AA4" i="1"/>
  <c r="F50" i="2"/>
  <c r="G52" i="2"/>
  <c r="G51" i="2"/>
  <c r="G50" i="2"/>
  <c r="E52" i="2"/>
  <c r="H52" i="2"/>
  <c r="H51" i="2"/>
  <c r="F51" i="2"/>
  <c r="H50" i="2"/>
  <c r="F52" i="2"/>
  <c r="AG102" i="1"/>
  <c r="AG90" i="1"/>
  <c r="AG78" i="1"/>
  <c r="AG42" i="1"/>
  <c r="AG66" i="1"/>
  <c r="AG30" i="1"/>
  <c r="AG18" i="1"/>
  <c r="AG71" i="1"/>
  <c r="AG23" i="1"/>
  <c r="AG17" i="1"/>
  <c r="AG101" i="1"/>
  <c r="AG41" i="1"/>
  <c r="AG40" i="1"/>
  <c r="U89" i="1"/>
  <c r="V89" i="1" s="1"/>
  <c r="AG65" i="1"/>
  <c r="U29" i="1"/>
  <c r="V29" i="1" s="1"/>
  <c r="AG64" i="1"/>
  <c r="AG77" i="1"/>
  <c r="U53" i="1"/>
  <c r="V53" i="1" s="1"/>
  <c r="AG5" i="1"/>
  <c r="AG100" i="1"/>
  <c r="AG76" i="1"/>
  <c r="AG16" i="1"/>
  <c r="U88" i="1"/>
  <c r="V88" i="1" s="1"/>
  <c r="U52" i="1"/>
  <c r="V52" i="1" s="1"/>
  <c r="U28" i="1"/>
  <c r="V28" i="1" s="1"/>
  <c r="U54" i="1"/>
  <c r="V54" i="1" s="1"/>
  <c r="AG11" i="1"/>
  <c r="AG35" i="1"/>
  <c r="AG22" i="1"/>
  <c r="AG58" i="1"/>
  <c r="AG34" i="1"/>
  <c r="AG82" i="1"/>
  <c r="AG33" i="1"/>
  <c r="AG46" i="1"/>
  <c r="AG93" i="1"/>
  <c r="AG92" i="1"/>
  <c r="AG56" i="1"/>
  <c r="AG57" i="1"/>
  <c r="AG21" i="1"/>
  <c r="AG80" i="1"/>
  <c r="AG68" i="1"/>
  <c r="AG44" i="1"/>
  <c r="AG32" i="1"/>
  <c r="AG20" i="1"/>
  <c r="AG103" i="1"/>
  <c r="AG91" i="1"/>
  <c r="AG79" i="1"/>
  <c r="AG67" i="1"/>
  <c r="AG55" i="1"/>
  <c r="AG43" i="1"/>
  <c r="AG31" i="1"/>
  <c r="AG19" i="1"/>
  <c r="AG88" i="1"/>
  <c r="AG52" i="1"/>
  <c r="AG28" i="1"/>
  <c r="AG54" i="1"/>
  <c r="AG89" i="1"/>
  <c r="AG53" i="1"/>
  <c r="AG29" i="1"/>
  <c r="AG6" i="1"/>
  <c r="Y104" i="1"/>
  <c r="AF104" i="1"/>
  <c r="AG95" i="1"/>
  <c r="AG59" i="1"/>
  <c r="AG10" i="1"/>
  <c r="AG83" i="1"/>
  <c r="AG47" i="1"/>
  <c r="AG70" i="1"/>
  <c r="AG81" i="1"/>
  <c r="AG69" i="1"/>
  <c r="AG45" i="1"/>
  <c r="AG94" i="1"/>
  <c r="AG99" i="1"/>
  <c r="AG87" i="1"/>
  <c r="AG75" i="1"/>
  <c r="AG63" i="1"/>
  <c r="AG51" i="1"/>
  <c r="AG39" i="1"/>
  <c r="AG27" i="1"/>
  <c r="AG15" i="1"/>
  <c r="AG98" i="1"/>
  <c r="AG86" i="1"/>
  <c r="AG74" i="1"/>
  <c r="AG62" i="1"/>
  <c r="AG50" i="1"/>
  <c r="AG38" i="1"/>
  <c r="AG26" i="1"/>
  <c r="AG14" i="1"/>
  <c r="AG97" i="1"/>
  <c r="AG85" i="1"/>
  <c r="AG73" i="1"/>
  <c r="AG61" i="1"/>
  <c r="AG49" i="1"/>
  <c r="AG37" i="1"/>
  <c r="AG25" i="1"/>
  <c r="AG13" i="1"/>
  <c r="AG96" i="1"/>
  <c r="AG84" i="1"/>
  <c r="AG72" i="1"/>
  <c r="AG60" i="1"/>
  <c r="AG48" i="1"/>
  <c r="AG36" i="1"/>
  <c r="AG24" i="1"/>
  <c r="AG12" i="1"/>
  <c r="Z104" i="1"/>
  <c r="Q104" i="1"/>
  <c r="S104" i="1"/>
  <c r="U59" i="1"/>
  <c r="V59" i="1" s="1"/>
  <c r="K104" i="1"/>
  <c r="T104" i="1"/>
  <c r="U34" i="1"/>
  <c r="V34" i="1" s="1"/>
  <c r="U10" i="1"/>
  <c r="V10" i="1" s="1"/>
  <c r="U90" i="1"/>
  <c r="V90" i="1" s="1"/>
  <c r="U78" i="1"/>
  <c r="V78" i="1" s="1"/>
  <c r="U42" i="1"/>
  <c r="V42" i="1" s="1"/>
  <c r="U18" i="1"/>
  <c r="V18" i="1" s="1"/>
  <c r="P104" i="1"/>
  <c r="R104" i="1"/>
  <c r="U95" i="1"/>
  <c r="V95" i="1" s="1"/>
  <c r="U35" i="1"/>
  <c r="V35" i="1" s="1"/>
  <c r="U11" i="1"/>
  <c r="V11" i="1" s="1"/>
  <c r="U79" i="1"/>
  <c r="V79" i="1" s="1"/>
  <c r="U43" i="1"/>
  <c r="V43" i="1" s="1"/>
  <c r="U19" i="1"/>
  <c r="V19" i="1" s="1"/>
  <c r="U81" i="1"/>
  <c r="V81" i="1" s="1"/>
  <c r="U41" i="1"/>
  <c r="V41" i="1" s="1"/>
  <c r="U17" i="1"/>
  <c r="V17" i="1" s="1"/>
  <c r="U80" i="1"/>
  <c r="V80" i="1" s="1"/>
  <c r="U56" i="1"/>
  <c r="V56" i="1" s="1"/>
  <c r="U32" i="1"/>
  <c r="V32" i="1" s="1"/>
  <c r="U8" i="1"/>
  <c r="V8" i="1" s="1"/>
  <c r="U100" i="1"/>
  <c r="V100" i="1" s="1"/>
  <c r="U76" i="1"/>
  <c r="V76" i="1" s="1"/>
  <c r="U64" i="1"/>
  <c r="V64" i="1" s="1"/>
  <c r="U40" i="1"/>
  <c r="V40" i="1" s="1"/>
  <c r="U16" i="1"/>
  <c r="V16" i="1" s="1"/>
  <c r="U4" i="1"/>
  <c r="V4" i="1" s="1"/>
  <c r="U92" i="1"/>
  <c r="V92" i="1" s="1"/>
  <c r="U68" i="1"/>
  <c r="V68" i="1" s="1"/>
  <c r="U44" i="1"/>
  <c r="V44" i="1" s="1"/>
  <c r="U20" i="1"/>
  <c r="V20" i="1" s="1"/>
  <c r="U103" i="1"/>
  <c r="V103" i="1" s="1"/>
  <c r="U91" i="1"/>
  <c r="V91" i="1" s="1"/>
  <c r="U67" i="1"/>
  <c r="V67" i="1" s="1"/>
  <c r="U31" i="1"/>
  <c r="V31" i="1" s="1"/>
  <c r="U7" i="1"/>
  <c r="V7" i="1" s="1"/>
  <c r="U102" i="1"/>
  <c r="V102" i="1" s="1"/>
  <c r="U66" i="1"/>
  <c r="V66" i="1" s="1"/>
  <c r="U30" i="1"/>
  <c r="V30" i="1" s="1"/>
  <c r="U6" i="1"/>
  <c r="V6" i="1" s="1"/>
  <c r="U101" i="1"/>
  <c r="V101" i="1" s="1"/>
  <c r="U77" i="1"/>
  <c r="V77" i="1" s="1"/>
  <c r="U65" i="1"/>
  <c r="V65" i="1" s="1"/>
  <c r="U5" i="1"/>
  <c r="V5" i="1" s="1"/>
  <c r="U83" i="1"/>
  <c r="V83" i="1" s="1"/>
  <c r="U70" i="1"/>
  <c r="V70" i="1" s="1"/>
  <c r="U82" i="1"/>
  <c r="V82" i="1" s="1"/>
  <c r="U58" i="1"/>
  <c r="V58" i="1" s="1"/>
  <c r="U45" i="1"/>
  <c r="V45" i="1" s="1"/>
  <c r="U57" i="1"/>
  <c r="V57" i="1" s="1"/>
  <c r="U33" i="1"/>
  <c r="V33" i="1" s="1"/>
  <c r="U55" i="1"/>
  <c r="V55" i="1" s="1"/>
  <c r="U9" i="1"/>
  <c r="V9" i="1" s="1"/>
  <c r="U94" i="1"/>
  <c r="V94" i="1" s="1"/>
  <c r="U46" i="1"/>
  <c r="V46" i="1" s="1"/>
  <c r="U22" i="1"/>
  <c r="V22" i="1" s="1"/>
  <c r="U93" i="1"/>
  <c r="V93" i="1" s="1"/>
  <c r="U69" i="1"/>
  <c r="V69" i="1" s="1"/>
  <c r="U21" i="1"/>
  <c r="V21" i="1" s="1"/>
  <c r="U71" i="1"/>
  <c r="V71" i="1" s="1"/>
  <c r="U47" i="1"/>
  <c r="V47" i="1" s="1"/>
  <c r="U23" i="1"/>
  <c r="V23" i="1" s="1"/>
  <c r="U99" i="1"/>
  <c r="V99" i="1" s="1"/>
  <c r="U87" i="1"/>
  <c r="V87" i="1" s="1"/>
  <c r="U75" i="1"/>
  <c r="V75" i="1" s="1"/>
  <c r="U63" i="1"/>
  <c r="V63" i="1" s="1"/>
  <c r="U51" i="1"/>
  <c r="V51" i="1" s="1"/>
  <c r="U39" i="1"/>
  <c r="V39" i="1" s="1"/>
  <c r="U27" i="1"/>
  <c r="V27" i="1" s="1"/>
  <c r="U15" i="1"/>
  <c r="V15" i="1" s="1"/>
  <c r="U98" i="1"/>
  <c r="V98" i="1" s="1"/>
  <c r="U86" i="1"/>
  <c r="V86" i="1" s="1"/>
  <c r="U74" i="1"/>
  <c r="V74" i="1" s="1"/>
  <c r="U62" i="1"/>
  <c r="V62" i="1" s="1"/>
  <c r="U50" i="1"/>
  <c r="V50" i="1" s="1"/>
  <c r="U38" i="1"/>
  <c r="V38" i="1" s="1"/>
  <c r="U26" i="1"/>
  <c r="V26" i="1" s="1"/>
  <c r="U14" i="1"/>
  <c r="V14" i="1" s="1"/>
  <c r="U97" i="1"/>
  <c r="V97" i="1" s="1"/>
  <c r="U85" i="1"/>
  <c r="V85" i="1" s="1"/>
  <c r="U73" i="1"/>
  <c r="V73" i="1" s="1"/>
  <c r="U61" i="1"/>
  <c r="V61" i="1" s="1"/>
  <c r="U49" i="1"/>
  <c r="V49" i="1" s="1"/>
  <c r="U37" i="1"/>
  <c r="V37" i="1" s="1"/>
  <c r="U25" i="1"/>
  <c r="V25" i="1" s="1"/>
  <c r="U13" i="1"/>
  <c r="V13" i="1" s="1"/>
  <c r="U96" i="1"/>
  <c r="V96" i="1" s="1"/>
  <c r="U84" i="1"/>
  <c r="V84" i="1" s="1"/>
  <c r="U72" i="1"/>
  <c r="V72" i="1" s="1"/>
  <c r="U60" i="1"/>
  <c r="V60" i="1" s="1"/>
  <c r="U48" i="1"/>
  <c r="V48" i="1" s="1"/>
  <c r="U36" i="1"/>
  <c r="V36" i="1" s="1"/>
  <c r="U24" i="1"/>
  <c r="V24" i="1" s="1"/>
  <c r="U12" i="1"/>
  <c r="V12" i="1" s="1"/>
  <c r="AG4" i="1" l="1"/>
  <c r="AE104" i="1"/>
  <c r="AG9" i="1"/>
  <c r="AG7" i="1"/>
  <c r="AD104" i="1"/>
  <c r="AG8" i="1"/>
  <c r="AG104" i="1" s="1"/>
  <c r="E58" i="2"/>
  <c r="I58" i="2" s="1"/>
  <c r="I50" i="2"/>
  <c r="I51" i="2"/>
  <c r="H53" i="2"/>
  <c r="G61" i="2"/>
  <c r="G53" i="2"/>
  <c r="H61" i="2"/>
  <c r="E53" i="2"/>
  <c r="F61" i="2"/>
  <c r="I60" i="2"/>
  <c r="I59" i="2"/>
  <c r="F53" i="2"/>
  <c r="I52" i="2"/>
  <c r="AC104" i="1"/>
  <c r="AA104" i="1"/>
  <c r="U104" i="1"/>
  <c r="V104" i="1"/>
  <c r="E61" i="2" l="1"/>
  <c r="I53" i="2"/>
  <c r="I61" i="2"/>
  <c r="I45" i="2" l="1"/>
</calcChain>
</file>

<file path=xl/sharedStrings.xml><?xml version="1.0" encoding="utf-8"?>
<sst xmlns="http://schemas.openxmlformats.org/spreadsheetml/2006/main" count="104" uniqueCount="68">
  <si>
    <t>REGISTRO DE COMPRAS IVA</t>
  </si>
  <si>
    <t>PROVEEDOR</t>
  </si>
  <si>
    <t>FACTURA</t>
  </si>
  <si>
    <t>CATEG 1</t>
  </si>
  <si>
    <t>CATEG 2</t>
  </si>
  <si>
    <t>EXENTO</t>
  </si>
  <si>
    <t>NO-SUJETO</t>
  </si>
  <si>
    <t>SIN IVA</t>
  </si>
  <si>
    <t>ARTIC. 19</t>
  </si>
  <si>
    <t>SUBT-NoIVA</t>
  </si>
  <si>
    <t>GRAV 13%</t>
  </si>
  <si>
    <t>GRAV 4%</t>
  </si>
  <si>
    <t>GRAV 2%</t>
  </si>
  <si>
    <t>GRAV 1%</t>
  </si>
  <si>
    <t>SUB-TOT</t>
  </si>
  <si>
    <t>IVA 13%</t>
  </si>
  <si>
    <t>IVA 4%</t>
  </si>
  <si>
    <t>IVA 2%</t>
  </si>
  <si>
    <t>IVA 1%</t>
  </si>
  <si>
    <t>TOTAL-IVA</t>
  </si>
  <si>
    <t>TOTAL-FACT</t>
  </si>
  <si>
    <t>EXONERA</t>
  </si>
  <si>
    <t>TIPO IVA</t>
  </si>
  <si>
    <t>TOTAL AJUSTADO</t>
  </si>
  <si>
    <t>DEL 13% AL 4%</t>
  </si>
  <si>
    <t>DEL 13% AL 2%</t>
  </si>
  <si>
    <t>DEL 4% AL 2%</t>
  </si>
  <si>
    <t>AJUSTE DE IVA POR VENTAS A TARIFA REDUCIDA</t>
  </si>
  <si>
    <t>VENTAS AL 4%</t>
  </si>
  <si>
    <t>VENTAS AL 2%</t>
  </si>
  <si>
    <t>IVA AL 13%</t>
  </si>
  <si>
    <t>IVA AL 4%</t>
  </si>
  <si>
    <t>IVA AL 2%</t>
  </si>
  <si>
    <t>IVA AL 1%</t>
  </si>
  <si>
    <t>TOTAL SIN AJ.</t>
  </si>
  <si>
    <t>Bienes</t>
  </si>
  <si>
    <t>COMPRAS DEL PERÍODO</t>
  </si>
  <si>
    <t>Total de Compras</t>
  </si>
  <si>
    <t>Compras con IVA soportado acreditable</t>
  </si>
  <si>
    <t>Compras de bienes y servicios locales</t>
  </si>
  <si>
    <t>Detalle</t>
  </si>
  <si>
    <t>Afectas 13%</t>
  </si>
  <si>
    <t>Afectas 4%</t>
  </si>
  <si>
    <t>Afectas 2%</t>
  </si>
  <si>
    <t>Afectas 1%</t>
  </si>
  <si>
    <t>Total</t>
  </si>
  <si>
    <t>Bienes de Capital</t>
  </si>
  <si>
    <t>Servicios</t>
  </si>
  <si>
    <t>Subtotales</t>
  </si>
  <si>
    <t>Importación de bienes y adquisición de servicios del exterior</t>
  </si>
  <si>
    <t>Compras sin IVA soportado y/o con IVA soportado no acreditable</t>
  </si>
  <si>
    <t>Bienes y servicios exentos</t>
  </si>
  <si>
    <t>Locales</t>
  </si>
  <si>
    <t>Importados</t>
  </si>
  <si>
    <t>Bienes y servicios no sujetos</t>
  </si>
  <si>
    <t>Bienes y servicios con IVA sin derecho a crédito y Régimen Simplificado</t>
  </si>
  <si>
    <t>Bienes y servicios del artículo 19 de la LIVA</t>
  </si>
  <si>
    <t>Compras autorizadas sin impuesto (órdenes especiales)</t>
  </si>
  <si>
    <t>Autorizadas por la DGH</t>
  </si>
  <si>
    <t>Autorizadas por la DGT</t>
  </si>
  <si>
    <t>Autorizadas por Ley especial</t>
  </si>
  <si>
    <t>Créditos fiscales</t>
  </si>
  <si>
    <t>Total de créditos fiscales</t>
  </si>
  <si>
    <r>
      <t xml:space="preserve">Elaborado por </t>
    </r>
    <r>
      <rPr>
        <b/>
        <i/>
        <sz val="11"/>
        <color theme="1"/>
        <rFont val="Aptos"/>
      </rPr>
      <t xml:space="preserve">Control Contable Costa Rica </t>
    </r>
    <r>
      <rPr>
        <i/>
        <sz val="11"/>
        <color theme="1"/>
        <rFont val="Aptos"/>
      </rPr>
      <t>| +506 7300-8814 | info@controlcontablecr.com | controlcontablecr.com</t>
    </r>
  </si>
  <si>
    <r>
      <rPr>
        <i/>
        <sz val="12"/>
        <color theme="1"/>
        <rFont val="Aptos"/>
      </rPr>
      <t xml:space="preserve">Elaborado por </t>
    </r>
    <r>
      <rPr>
        <b/>
        <i/>
        <sz val="12"/>
        <color theme="1"/>
        <rFont val="Aptos"/>
      </rPr>
      <t>Control Contable Costa Rica 2024</t>
    </r>
  </si>
  <si>
    <t>+506 7300-8814</t>
  </si>
  <si>
    <t>info@controlcontablecr.com</t>
  </si>
  <si>
    <t>https://controlcontablecr.com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</si>
</sst>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6"/>
      <color theme="8" tint="-0.249977111117893"/>
      <name val="Aptos"/>
    </font>
    <font>
      <b/>
      <sz val="12"/>
      <color theme="8" tint="-0.249977111117893"/>
      <name val="Aptos"/>
    </font>
    <font>
      <sz val="10"/>
      <color theme="1"/>
      <name val="Aptos"/>
    </font>
    <font>
      <b/>
      <sz val="12"/>
      <color theme="0"/>
      <name val="Aptos"/>
    </font>
    <font>
      <sz val="20"/>
      <color theme="8" tint="-0.249977111117893"/>
      <name val="Aptos Black"/>
    </font>
    <font>
      <sz val="12"/>
      <color theme="1"/>
      <name val="Aptos ExtraBold"/>
    </font>
    <font>
      <sz val="12"/>
      <color theme="0"/>
      <name val="Aptos ExtraBold"/>
    </font>
    <font>
      <b/>
      <sz val="12"/>
      <color theme="0"/>
      <name val="Aptos ExtraBold"/>
    </font>
    <font>
      <sz val="12"/>
      <color theme="1"/>
      <name val="Aptos SemiBold"/>
    </font>
    <font>
      <sz val="12"/>
      <color theme="4" tint="0.79998168889431442"/>
      <name val="Aptos SemiBold"/>
    </font>
    <font>
      <b/>
      <sz val="12"/>
      <color theme="4" tint="0.79998168889431442"/>
      <name val="Aptos SemiBold"/>
    </font>
    <font>
      <sz val="12"/>
      <color theme="4" tint="-0.499984740745262"/>
      <name val="Aptos ExtraBold"/>
    </font>
    <font>
      <sz val="12"/>
      <color theme="4" tint="-0.499984740745262"/>
      <name val="Aptos"/>
    </font>
    <font>
      <sz val="12"/>
      <color theme="4" tint="-0.499984740745262"/>
      <name val="Aptos Black"/>
    </font>
    <font>
      <sz val="12"/>
      <color theme="4" tint="0.79998168889431442"/>
      <name val="Aptos ExtraBold"/>
    </font>
    <font>
      <i/>
      <sz val="12"/>
      <color theme="1"/>
      <name val="Aptos"/>
    </font>
    <font>
      <b/>
      <i/>
      <sz val="12"/>
      <color theme="1"/>
      <name val="Aptos"/>
    </font>
    <font>
      <i/>
      <sz val="11"/>
      <color theme="1"/>
      <name val="Aptos"/>
    </font>
    <font>
      <b/>
      <i/>
      <sz val="11"/>
      <color theme="1"/>
      <name val="Aptos"/>
    </font>
    <font>
      <sz val="11"/>
      <color theme="1"/>
      <name val="Aptos"/>
    </font>
    <font>
      <u/>
      <sz val="12"/>
      <color theme="10"/>
      <name val="Calibri"/>
      <family val="2"/>
      <scheme val="minor"/>
    </font>
    <font>
      <u/>
      <sz val="12"/>
      <color theme="10"/>
      <name val="Aptos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slantDashDot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3" fontId="2" fillId="0" borderId="0" xfId="1" applyFont="1" applyAlignment="1" applyProtection="1">
      <alignment horizontal="center"/>
      <protection locked="0"/>
    </xf>
    <xf numFmtId="43" fontId="2" fillId="0" borderId="1" xfId="1" applyFont="1" applyBorder="1"/>
    <xf numFmtId="43" fontId="2" fillId="0" borderId="0" xfId="1" applyFont="1"/>
    <xf numFmtId="43" fontId="2" fillId="3" borderId="0" xfId="1" applyFont="1" applyFill="1"/>
    <xf numFmtId="43" fontId="2" fillId="5" borderId="0" xfId="1" applyFont="1" applyFill="1"/>
    <xf numFmtId="43" fontId="6" fillId="4" borderId="1" xfId="1" applyFont="1" applyFill="1" applyBorder="1"/>
    <xf numFmtId="43" fontId="2" fillId="0" borderId="2" xfId="1" applyFont="1" applyBorder="1"/>
    <xf numFmtId="43" fontId="2" fillId="9" borderId="1" xfId="1" applyFont="1" applyFill="1" applyBorder="1"/>
    <xf numFmtId="43" fontId="2" fillId="0" borderId="1" xfId="0" applyNumberFormat="1" applyFont="1" applyBorder="1"/>
    <xf numFmtId="43" fontId="2" fillId="0" borderId="0" xfId="0" applyNumberFormat="1" applyFont="1"/>
    <xf numFmtId="43" fontId="2" fillId="0" borderId="2" xfId="0" applyNumberFormat="1" applyFont="1" applyBorder="1"/>
    <xf numFmtId="43" fontId="2" fillId="9" borderId="1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8" fillId="0" borderId="0" xfId="0" applyFont="1"/>
    <xf numFmtId="43" fontId="8" fillId="0" borderId="1" xfId="0" applyNumberFormat="1" applyFont="1" applyBorder="1"/>
    <xf numFmtId="43" fontId="8" fillId="0" borderId="0" xfId="0" applyNumberFormat="1" applyFont="1"/>
    <xf numFmtId="43" fontId="8" fillId="3" borderId="0" xfId="0" applyNumberFormat="1" applyFont="1" applyFill="1"/>
    <xf numFmtId="43" fontId="8" fillId="5" borderId="0" xfId="0" applyNumberFormat="1" applyFont="1" applyFill="1"/>
    <xf numFmtId="43" fontId="10" fillId="4" borderId="1" xfId="0" applyNumberFormat="1" applyFont="1" applyFill="1" applyBorder="1"/>
    <xf numFmtId="0" fontId="12" fillId="11" borderId="3" xfId="0" applyFont="1" applyFill="1" applyBorder="1" applyAlignment="1">
      <alignment horizontal="center"/>
    </xf>
    <xf numFmtId="0" fontId="13" fillId="11" borderId="3" xfId="0" applyFont="1" applyFill="1" applyBorder="1"/>
    <xf numFmtId="0" fontId="11" fillId="10" borderId="3" xfId="0" applyFont="1" applyFill="1" applyBorder="1"/>
    <xf numFmtId="0" fontId="14" fillId="0" borderId="4" xfId="0" applyFont="1" applyBorder="1"/>
    <xf numFmtId="0" fontId="15" fillId="0" borderId="4" xfId="0" applyFont="1" applyBorder="1"/>
    <xf numFmtId="0" fontId="16" fillId="0" borderId="0" xfId="0" applyFont="1"/>
    <xf numFmtId="0" fontId="14" fillId="0" borderId="7" xfId="0" applyFont="1" applyBorder="1"/>
    <xf numFmtId="0" fontId="2" fillId="0" borderId="7" xfId="0" applyFont="1" applyBorder="1"/>
    <xf numFmtId="0" fontId="2" fillId="0" borderId="6" xfId="0" applyFont="1" applyBorder="1"/>
    <xf numFmtId="164" fontId="2" fillId="0" borderId="3" xfId="1" applyNumberFormat="1" applyFont="1" applyFill="1" applyBorder="1"/>
    <xf numFmtId="164" fontId="11" fillId="10" borderId="3" xfId="1" applyNumberFormat="1" applyFont="1" applyFill="1" applyBorder="1"/>
    <xf numFmtId="164" fontId="12" fillId="11" borderId="3" xfId="1" applyNumberFormat="1" applyFont="1" applyFill="1" applyBorder="1"/>
    <xf numFmtId="164" fontId="17" fillId="11" borderId="5" xfId="0" applyNumberFormat="1" applyFont="1" applyFill="1" applyBorder="1"/>
    <xf numFmtId="164" fontId="2" fillId="0" borderId="0" xfId="0" applyNumberFormat="1" applyFont="1"/>
    <xf numFmtId="164" fontId="14" fillId="10" borderId="8" xfId="0" applyNumberFormat="1" applyFont="1" applyFill="1" applyBorder="1"/>
    <xf numFmtId="164" fontId="2" fillId="10" borderId="3" xfId="1" applyNumberFormat="1" applyFont="1" applyFill="1" applyBorder="1"/>
    <xf numFmtId="0" fontId="5" fillId="8" borderId="0" xfId="0" applyFont="1" applyFill="1" applyAlignment="1">
      <alignment horizontal="center"/>
    </xf>
    <xf numFmtId="43" fontId="2" fillId="9" borderId="0" xfId="1" applyFont="1" applyFill="1" applyBorder="1"/>
    <xf numFmtId="43" fontId="2" fillId="9" borderId="0" xfId="0" applyNumberFormat="1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Border="1" applyProtection="1">
      <protection locked="0"/>
    </xf>
    <xf numFmtId="43" fontId="2" fillId="0" borderId="0" xfId="1" applyFont="1" applyProtection="1">
      <protection locked="0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/>
    </xf>
    <xf numFmtId="0" fontId="24" fillId="0" borderId="0" xfId="2" applyFont="1"/>
    <xf numFmtId="0" fontId="18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4" fillId="0" borderId="0" xfId="2" quotePrefix="1" applyFont="1"/>
  </cellXfs>
  <cellStyles count="3">
    <cellStyle name="Hipervínculo" xfId="2" builtinId="8"/>
    <cellStyle name="Millares" xfId="1" builtinId="3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35" formatCode="_-* #,##0.00_-;\-* #,##0.00_-;_-* &quot;-&quot;??_-;_-@_-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ptos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ExtraBold"/>
        <scheme val="none"/>
      </font>
      <numFmt numFmtId="35" formatCode="_-* #,##0.00_-;\-* #,##0.00_-;_-* &quot;-&quot;??_-;_-@_-"/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0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name val="Aptos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  <numFmt numFmtId="35" formatCode="_-* #,##0.00_-;\-* #,##0.00_-;_-* &quot;-&quot;??_-;_-@_-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ptos ExtraBold"/>
        <scheme val="none"/>
      </font>
    </dxf>
    <dxf>
      <font>
        <strike val="0"/>
        <outline val="0"/>
        <shadow val="0"/>
        <u val="none"/>
        <vertAlign val="baseline"/>
        <name val="Aptos"/>
        <scheme val="none"/>
      </font>
    </dxf>
    <dxf>
      <font>
        <strike val="0"/>
        <outline val="0"/>
        <shadow val="0"/>
        <u val="none"/>
        <vertAlign val="baseline"/>
        <sz val="12"/>
        <name val="Aptos ExtraBold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FF6FB9-348E-F04C-8BB0-C2D207D823D0}" name="Tabla2" displayName="Tabla2" ref="A3:V104" totalsRowCount="1" headerRowDxfId="70" dataDxfId="69" totalsRowDxfId="68">
  <tableColumns count="22">
    <tableColumn id="1" xr3:uid="{06F828FA-991F-1C45-8364-95FAF00DC527}" name="PROVEEDOR" dataDxfId="67" totalsRowDxfId="66"/>
    <tableColumn id="2" xr3:uid="{C6DB1465-8BDB-2B4F-A9F6-9202A7A44A3B}" name="FACTURA" dataDxfId="65" totalsRowDxfId="64"/>
    <tableColumn id="3" xr3:uid="{5D50F730-4FD4-2F47-9401-1C15F26A4007}" name="CATEG 1" dataDxfId="63" totalsRowDxfId="62"/>
    <tableColumn id="4" xr3:uid="{AB01089C-F10E-B54D-A74F-2A8B02515C9E}" name="CATEG 2" dataDxfId="61" totalsRowDxfId="60"/>
    <tableColumn id="5" xr3:uid="{93558D99-35A0-9646-83C4-CCB82100D15B}" name="EXONERA" dataDxfId="59" totalsRowDxfId="58"/>
    <tableColumn id="24" xr3:uid="{8C655672-E766-1B42-A40D-CC5B06947868}" name="TIPO IVA" dataDxfId="57" totalsRowDxfId="56"/>
    <tableColumn id="6" xr3:uid="{A7F711A2-A2B3-7C45-86F9-2C077E2897CE}" name="EXENTO" totalsRowFunction="sum" dataDxfId="55" totalsRowDxfId="54" dataCellStyle="Millares"/>
    <tableColumn id="7" xr3:uid="{E933FDE0-8429-BE4A-A6E1-D17238AC0B1B}" name="NO-SUJETO" totalsRowFunction="sum" dataDxfId="53" totalsRowDxfId="52" dataCellStyle="Millares"/>
    <tableColumn id="8" xr3:uid="{ADC903B0-3F80-A04B-A811-AFB119E73BA7}" name="SIN IVA" totalsRowFunction="sum" dataDxfId="51" totalsRowDxfId="50" dataCellStyle="Millares"/>
    <tableColumn id="9" xr3:uid="{CD04C9C2-E82F-1147-AFA6-82CC775434A4}" name="ARTIC. 19" totalsRowFunction="sum" dataDxfId="49" totalsRowDxfId="48" dataCellStyle="Millares"/>
    <tableColumn id="10" xr3:uid="{A3AD51BA-66D3-CD44-BACC-257924AF5414}" name="SUBT-NoIVA" totalsRowFunction="sum" dataDxfId="47" totalsRowDxfId="46" dataCellStyle="Millares">
      <calculatedColumnFormula>SUM(Tabla2[[#This Row],[EXENTO]:[ARTIC. 19]])</calculatedColumnFormula>
    </tableColumn>
    <tableColumn id="11" xr3:uid="{74012DC2-0CD7-AA46-86C2-9DCA9FC532AE}" name="GRAV 13%" totalsRowFunction="sum" dataDxfId="45" totalsRowDxfId="44" dataCellStyle="Millares"/>
    <tableColumn id="13" xr3:uid="{608ACFBC-EDB8-E24F-92F5-8FE91B37D517}" name="GRAV 4%" totalsRowFunction="sum" dataDxfId="43" totalsRowDxfId="42" dataCellStyle="Millares"/>
    <tableColumn id="14" xr3:uid="{1F0182EA-163A-7142-BE05-8DE8F370A20D}" name="GRAV 2%" totalsRowFunction="sum" dataDxfId="41" totalsRowDxfId="40" dataCellStyle="Millares"/>
    <tableColumn id="15" xr3:uid="{3D8A81CC-8F87-5D43-98B7-E77BCA2125D4}" name="GRAV 1%" totalsRowFunction="sum" dataDxfId="39" totalsRowDxfId="38" dataCellStyle="Millares"/>
    <tableColumn id="16" xr3:uid="{8E50E8DD-AECE-A349-A733-5F7B2BF84C76}" name="SUB-TOT" totalsRowFunction="sum" dataDxfId="37" totalsRowDxfId="36" dataCellStyle="Millares">
      <calculatedColumnFormula>SUM(Tabla2[[#This Row],[SUBT-NoIVA]:[GRAV 1%]])</calculatedColumnFormula>
    </tableColumn>
    <tableColumn id="17" xr3:uid="{58EA2C06-6794-584E-BDE7-7BE74FBA502A}" name="IVA 13%" totalsRowFunction="sum" dataDxfId="35" totalsRowDxfId="34" dataCellStyle="Millares">
      <calculatedColumnFormula>ROUND(Tabla2[[#This Row],[GRAV 13%]]*13%,2)</calculatedColumnFormula>
    </tableColumn>
    <tableColumn id="19" xr3:uid="{CD584B80-48C2-8E46-8CD8-F79ABD80E28E}" name="IVA 4%" totalsRowFunction="sum" dataDxfId="33" totalsRowDxfId="32" dataCellStyle="Millares">
      <calculatedColumnFormula>ROUND(Tabla2[[#This Row],[GRAV 4%]]*4%,2)</calculatedColumnFormula>
    </tableColumn>
    <tableColumn id="20" xr3:uid="{7AC65953-9E99-0942-B717-EA1CB7571C37}" name="IVA 2%" totalsRowFunction="sum" dataDxfId="31" totalsRowDxfId="30" dataCellStyle="Millares">
      <calculatedColumnFormula>ROUND(Tabla2[[#This Row],[GRAV 2%]]*2%,2)</calculatedColumnFormula>
    </tableColumn>
    <tableColumn id="21" xr3:uid="{B139DA35-94DB-0945-B34A-3CB01B556D5C}" name="IVA 1%" totalsRowFunction="sum" dataDxfId="29" totalsRowDxfId="28" dataCellStyle="Millares">
      <calculatedColumnFormula>ROUND(Tabla2[[#This Row],[GRAV 1%]]*1%,2)</calculatedColumnFormula>
    </tableColumn>
    <tableColumn id="22" xr3:uid="{6C473F0E-B392-4A46-B28C-EC6E7F4E9643}" name="TOTAL-IVA" totalsRowFunction="sum" dataDxfId="27" totalsRowDxfId="26" dataCellStyle="Millares">
      <calculatedColumnFormula>SUM(Tabla2[[#This Row],[IVA 13%]:[IVA 1%]])</calculatedColumnFormula>
    </tableColumn>
    <tableColumn id="23" xr3:uid="{627B8B3D-CF7C-EB45-BC1D-AB7AEF82C31C}" name="TOTAL-FACT" totalsRowFunction="sum" dataDxfId="25" totalsRowDxfId="24" dataCellStyle="Millares">
      <calculatedColumnFormula>Tabla2[[#This Row],[SUBT-NoIVA]]+Tabla2[[#This Row],[SUB-TOT]]+Tabla2[[#This Row],[TOTAL-IVA]]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049827-85F1-1544-8AE7-229E41CA43AA}" name="Tabla3" displayName="Tabla3" ref="X3:AA104" totalsRowCount="1" headerRowDxfId="23" dataDxfId="22" totalsRowDxfId="21">
  <tableColumns count="4">
    <tableColumn id="5" xr3:uid="{D6B1544C-27CB-6846-BB91-7E7CC5D52FB2}" name="DEL 13% AL 4%" dataDxfId="20" totalsRowDxfId="19" dataCellStyle="Millares">
      <calculatedColumnFormula>IF(Tabla2[[#This Row],[TIPO IVA]]="Ajust. 4%",ROUND(Tabla2[[#This Row],[GRAV 13%]]*4%,2),0)</calculatedColumnFormula>
    </tableColumn>
    <tableColumn id="2" xr3:uid="{92EF865E-9C54-FA48-8536-A8F9B7DEA2DB}" name="DEL 13% AL 2%" totalsRowFunction="sum" dataDxfId="18" totalsRowDxfId="17" dataCellStyle="Millares">
      <calculatedColumnFormula>IF(Tabla2[[#This Row],[TIPO IVA]]="Ajust. 2%",ROUND(Tabla2[[#This Row],[GRAV 13%]]*2%,2),0)</calculatedColumnFormula>
    </tableColumn>
    <tableColumn id="3" xr3:uid="{F2E1E06F-1DED-C64B-A30E-4AAF445B8941}" name="DEL 4% AL 2%" totalsRowFunction="sum" dataDxfId="16" totalsRowDxfId="15" dataCellStyle="Millares">
      <calculatedColumnFormula>IF(Tabla2[[#This Row],[TIPO IVA]]="Ajust. 2%",ROUND(Tabla2[[#This Row],[GRAV 4%]]*2%,2),0)</calculatedColumnFormula>
    </tableColumn>
    <tableColumn id="4" xr3:uid="{B185AB1D-85BA-9E47-BF3B-B9C91A241105}" name="TOTAL AJUSTADO" totalsRowFunction="sum" dataDxfId="14" totalsRowDxfId="13" dataCellStyle="Millares">
      <calculatedColumnFormula>SUM(Tabla3[[#This Row],[DEL 13% AL 4%]:[DEL 4% AL 2%]])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35257D-CC4C-DD45-BB7C-2C63F33228B6}" name="Tabla1" displayName="Tabla1" ref="AC3:AG104" totalsRowCount="1" headerRowDxfId="12" dataDxfId="11" totalsRowDxfId="10" dataCellStyle="Millares">
  <tableColumns count="5">
    <tableColumn id="1" xr3:uid="{4EFE5231-A191-5849-8689-D0799E8FA827}" name="IVA AL 13%" totalsRowFunction="sum" dataDxfId="9" totalsRowDxfId="8" dataCellStyle="Millares">
      <calculatedColumnFormula>IF(Tabla2[[#This Row],[TIPO IVA]]="",Tabla2[[#This Row],[IVA 13%]],Tabla3[[#This Row],[DEL 13% AL 4%]]+Tabla3[[#This Row],[DEL 13% AL 2%]])</calculatedColumnFormula>
    </tableColumn>
    <tableColumn id="3" xr3:uid="{6142E9C1-CD11-AF49-84FF-0644D45E08A7}" name="IVA AL 4%" totalsRowFunction="sum" dataDxfId="7" totalsRowDxfId="6" dataCellStyle="Millares">
      <calculatedColumnFormula>IF(Tabla2[[#This Row],[TIPO IVA]]="",Tabla2[[#This Row],[IVA 4%]],Tabla3[[#This Row],[DEL 4% AL 2%]])</calculatedColumnFormula>
    </tableColumn>
    <tableColumn id="4" xr3:uid="{E293BE94-CB12-AD48-B694-D2A2CB04A9B6}" name="IVA AL 2%" totalsRowFunction="sum" dataDxfId="5" totalsRowDxfId="4" dataCellStyle="Millares">
      <calculatedColumnFormula>Tabla2[[#This Row],[IVA 2%]]</calculatedColumnFormula>
    </tableColumn>
    <tableColumn id="5" xr3:uid="{B9ADDD84-6A9D-A441-A6FF-88EEE754728E}" name="IVA AL 1%" totalsRowFunction="sum" dataDxfId="3" totalsRowDxfId="2" dataCellStyle="Millares">
      <calculatedColumnFormula>Tabla2[[#This Row],[IVA 1%]]</calculatedColumnFormula>
    </tableColumn>
    <tableColumn id="6" xr3:uid="{0CA14633-EF71-1C41-AC29-5076C3F5638A}" name="TOTAL SIN AJ." totalsRowFunction="sum" dataDxfId="1" totalsRowDxfId="0" dataCellStyle="Millares">
      <calculatedColumnFormula>SUM(AC4:AF4)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50673008814" TargetMode="External"/><Relationship Id="rId2" Type="http://schemas.openxmlformats.org/officeDocument/2006/relationships/hyperlink" Target="https://controlcontablecr.com/" TargetMode="External"/><Relationship Id="rId1" Type="http://schemas.openxmlformats.org/officeDocument/2006/relationships/hyperlink" Target="mailto:info@controlcontablec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91C3-FBA6-384F-BC0D-08512A0F6C2F}">
  <dimension ref="A1:AH105"/>
  <sheetViews>
    <sheetView showGridLines="0" workbookViewId="0">
      <selection activeCell="T15" sqref="T15"/>
    </sheetView>
  </sheetViews>
  <sheetFormatPr baseColWidth="10" defaultColWidth="0" defaultRowHeight="16" zeroHeight="1" x14ac:dyDescent="0.2"/>
  <cols>
    <col min="1" max="1" width="19.6640625" style="1" customWidth="1"/>
    <col min="2" max="2" width="15" style="1" customWidth="1"/>
    <col min="3" max="3" width="16.6640625" style="1" customWidth="1"/>
    <col min="4" max="6" width="15" style="1" customWidth="1"/>
    <col min="7" max="7" width="15" style="2" customWidth="1"/>
    <col min="8" max="16" width="15" style="1" customWidth="1"/>
    <col min="17" max="17" width="15" style="2" customWidth="1"/>
    <col min="18" max="21" width="15" style="1" customWidth="1"/>
    <col min="22" max="22" width="15" style="2" customWidth="1"/>
    <col min="23" max="23" width="5" style="1" customWidth="1"/>
    <col min="24" max="27" width="15" style="1" hidden="1" customWidth="1"/>
    <col min="28" max="28" width="5" style="1" hidden="1" customWidth="1"/>
    <col min="29" max="34" width="15" style="1" hidden="1" customWidth="1"/>
    <col min="35" max="16384" width="10.83203125" style="1" hidden="1"/>
  </cols>
  <sheetData>
    <row r="1" spans="1:33" ht="27" x14ac:dyDescent="0.35">
      <c r="A1" s="21" t="s">
        <v>0</v>
      </c>
      <c r="X1" s="57" t="s">
        <v>27</v>
      </c>
      <c r="Y1" s="57"/>
      <c r="Z1" s="57"/>
      <c r="AA1" s="57"/>
    </row>
    <row r="2" spans="1:33" x14ac:dyDescent="0.2">
      <c r="X2" s="4" t="s">
        <v>28</v>
      </c>
      <c r="Y2" s="58" t="s">
        <v>29</v>
      </c>
      <c r="Z2" s="59"/>
      <c r="AA2" s="3"/>
      <c r="AC2" s="3"/>
    </row>
    <row r="3" spans="1:33" x14ac:dyDescent="0.2">
      <c r="A3" s="22" t="s">
        <v>1</v>
      </c>
      <c r="B3" s="22" t="s">
        <v>2</v>
      </c>
      <c r="C3" s="22" t="s">
        <v>3</v>
      </c>
      <c r="D3" s="22" t="s">
        <v>4</v>
      </c>
      <c r="E3" s="22" t="s">
        <v>21</v>
      </c>
      <c r="F3" s="22" t="s">
        <v>22</v>
      </c>
      <c r="G3" s="23" t="s">
        <v>5</v>
      </c>
      <c r="H3" s="22" t="s">
        <v>6</v>
      </c>
      <c r="I3" s="22" t="s">
        <v>7</v>
      </c>
      <c r="J3" s="22" t="s">
        <v>8</v>
      </c>
      <c r="K3" s="24" t="s">
        <v>9</v>
      </c>
      <c r="L3" s="22" t="s">
        <v>10</v>
      </c>
      <c r="M3" s="22" t="s">
        <v>11</v>
      </c>
      <c r="N3" s="22" t="s">
        <v>12</v>
      </c>
      <c r="O3" s="22" t="s">
        <v>13</v>
      </c>
      <c r="P3" s="25" t="s">
        <v>14</v>
      </c>
      <c r="Q3" s="23" t="s">
        <v>15</v>
      </c>
      <c r="R3" s="22" t="s">
        <v>16</v>
      </c>
      <c r="S3" s="22" t="s">
        <v>17</v>
      </c>
      <c r="T3" s="22" t="s">
        <v>18</v>
      </c>
      <c r="U3" s="25" t="s">
        <v>19</v>
      </c>
      <c r="V3" s="26" t="s">
        <v>20</v>
      </c>
      <c r="X3" s="6" t="s">
        <v>24</v>
      </c>
      <c r="Y3" s="6" t="s">
        <v>25</v>
      </c>
      <c r="Z3" s="7" t="s">
        <v>26</v>
      </c>
      <c r="AA3" s="49" t="s">
        <v>23</v>
      </c>
      <c r="AC3" s="5" t="s">
        <v>30</v>
      </c>
      <c r="AD3" s="5" t="s">
        <v>31</v>
      </c>
      <c r="AE3" s="5" t="s">
        <v>32</v>
      </c>
      <c r="AF3" s="5" t="s">
        <v>33</v>
      </c>
      <c r="AG3" s="8" t="s">
        <v>34</v>
      </c>
    </row>
    <row r="4" spans="1:33" x14ac:dyDescent="0.2">
      <c r="A4" s="52"/>
      <c r="B4" s="53"/>
      <c r="C4" s="53"/>
      <c r="D4" s="53"/>
      <c r="E4" s="9"/>
      <c r="F4" s="9"/>
      <c r="G4" s="54"/>
      <c r="H4" s="55"/>
      <c r="I4" s="56"/>
      <c r="J4" s="56"/>
      <c r="K4" s="12">
        <f>SUM(Tabla2[[#This Row],[EXENTO]:[ARTIC. 19]])</f>
        <v>0</v>
      </c>
      <c r="L4" s="56"/>
      <c r="M4" s="56"/>
      <c r="N4" s="56"/>
      <c r="O4" s="56"/>
      <c r="P4" s="13">
        <f>SUM(Tabla2[[#This Row],[SUBT-NoIVA]:[GRAV 1%]])</f>
        <v>0</v>
      </c>
      <c r="Q4" s="10">
        <f>ROUND(Tabla2[[#This Row],[GRAV 13%]]*13%,2)</f>
        <v>0</v>
      </c>
      <c r="R4" s="11">
        <f>ROUND(Tabla2[[#This Row],[GRAV 4%]]*4%,2)</f>
        <v>0</v>
      </c>
      <c r="S4" s="11">
        <f>ROUND(Tabla2[[#This Row],[GRAV 2%]]*2%,2)</f>
        <v>0</v>
      </c>
      <c r="T4" s="11">
        <f>ROUND(Tabla2[[#This Row],[GRAV 1%]]*1%,2)</f>
        <v>0</v>
      </c>
      <c r="U4" s="13">
        <f>SUM(Tabla2[[#This Row],[IVA 13%]:[IVA 1%]])</f>
        <v>0</v>
      </c>
      <c r="V4" s="14">
        <f>Tabla2[[#This Row],[SUBT-NoIVA]]+Tabla2[[#This Row],[SUB-TOT]]+Tabla2[[#This Row],[TOTAL-IVA]]</f>
        <v>0</v>
      </c>
      <c r="X4" s="10">
        <f>IF(Tabla2[[#This Row],[TIPO IVA]]="Ajust. 4%",ROUND(Tabla2[[#This Row],[GRAV 13%]]*4%,2),0)</f>
        <v>0</v>
      </c>
      <c r="Y4" s="10">
        <f>IF(Tabla2[[#This Row],[TIPO IVA]]="Ajust. 2%",ROUND(Tabla2[[#This Row],[GRAV 13%]]*2%,2),0)</f>
        <v>0</v>
      </c>
      <c r="Z4" s="15">
        <f>IF(Tabla2[[#This Row],[TIPO IVA]]="Ajust. 2%",ROUND(Tabla2[[#This Row],[GRAV 4%]]*2%,2),0)</f>
        <v>0</v>
      </c>
      <c r="AA4" s="50">
        <f>SUM(Tabla3[[#This Row],[DEL 13% AL 4%]:[DEL 4% AL 2%]])</f>
        <v>0</v>
      </c>
      <c r="AC4" s="11">
        <f>IF(Tabla2[[#This Row],[TIPO IVA]]="",Tabla2[[#This Row],[IVA 13%]],Tabla3[[#This Row],[DEL 13% AL 4%]]+Tabla3[[#This Row],[DEL 13% AL 2%]])</f>
        <v>0</v>
      </c>
      <c r="AD4" s="11">
        <f>IF(Tabla2[[#This Row],[TIPO IVA]]="",Tabla2[[#This Row],[IVA 4%]],Tabla3[[#This Row],[DEL 4% AL 2%]])</f>
        <v>0</v>
      </c>
      <c r="AE4" s="11">
        <f>Tabla2[[#This Row],[IVA 2%]]</f>
        <v>0</v>
      </c>
      <c r="AF4" s="11">
        <f>Tabla2[[#This Row],[IVA 1%]]</f>
        <v>0</v>
      </c>
      <c r="AG4" s="16">
        <f t="shared" ref="AG4:AG35" si="0">SUM(AC4:AF4)</f>
        <v>0</v>
      </c>
    </row>
    <row r="5" spans="1:33" x14ac:dyDescent="0.2">
      <c r="A5" s="52"/>
      <c r="B5" s="53"/>
      <c r="C5" s="53"/>
      <c r="D5" s="53"/>
      <c r="E5" s="53"/>
      <c r="F5" s="53"/>
      <c r="G5" s="54"/>
      <c r="H5" s="55"/>
      <c r="I5" s="56"/>
      <c r="J5" s="56"/>
      <c r="K5" s="12">
        <f>SUM(Tabla2[[#This Row],[EXENTO]:[ARTIC. 19]])</f>
        <v>0</v>
      </c>
      <c r="L5" s="56"/>
      <c r="M5" s="56"/>
      <c r="N5" s="56"/>
      <c r="O5" s="56"/>
      <c r="P5" s="13">
        <f>SUM(Tabla2[[#This Row],[SUBT-NoIVA]:[GRAV 1%]])</f>
        <v>0</v>
      </c>
      <c r="Q5" s="10">
        <f>ROUND(Tabla2[[#This Row],[GRAV 13%]]*13%,2)</f>
        <v>0</v>
      </c>
      <c r="R5" s="11">
        <f>ROUND(Tabla2[[#This Row],[GRAV 4%]]*4%,2)</f>
        <v>0</v>
      </c>
      <c r="S5" s="11">
        <f>ROUND(Tabla2[[#This Row],[GRAV 2%]]*2%,2)</f>
        <v>0</v>
      </c>
      <c r="T5" s="11">
        <f>ROUND(Tabla2[[#This Row],[GRAV 1%]]*1%,2)</f>
        <v>0</v>
      </c>
      <c r="U5" s="13">
        <f>SUM(Tabla2[[#This Row],[IVA 13%]:[IVA 1%]])</f>
        <v>0</v>
      </c>
      <c r="V5" s="14">
        <f>Tabla2[[#This Row],[SUBT-NoIVA]]+Tabla2[[#This Row],[SUB-TOT]]+Tabla2[[#This Row],[TOTAL-IVA]]</f>
        <v>0</v>
      </c>
      <c r="X5" s="10">
        <f>IF(Tabla2[[#This Row],[TIPO IVA]]="Ajust. 4%",ROUND(Tabla2[[#This Row],[GRAV 13%]]*4%,2),0)</f>
        <v>0</v>
      </c>
      <c r="Y5" s="10">
        <f>IF(Tabla2[[#This Row],[TIPO IVA]]="Ajust. 2%",ROUND(Tabla2[[#This Row],[GRAV 13%]]*2%,2),0)</f>
        <v>0</v>
      </c>
      <c r="Z5" s="15">
        <f>IF(Tabla2[[#This Row],[TIPO IVA]]="Ajust. 2%",ROUND(Tabla2[[#This Row],[GRAV 4%]]*2%,2),0)</f>
        <v>0</v>
      </c>
      <c r="AA5" s="50">
        <f>SUM(Tabla3[[#This Row],[DEL 13% AL 4%]:[DEL 4% AL 2%]])</f>
        <v>0</v>
      </c>
      <c r="AC5" s="11">
        <f>IF(Tabla2[[#This Row],[TIPO IVA]]="",Tabla2[[#This Row],[IVA 13%]],Tabla3[[#This Row],[DEL 13% AL 4%]]+Tabla3[[#This Row],[DEL 13% AL 2%]])</f>
        <v>0</v>
      </c>
      <c r="AD5" s="11">
        <f>IF(Tabla2[[#This Row],[TIPO IVA]]="",Tabla2[[#This Row],[IVA 4%]],Tabla3[[#This Row],[DEL 4% AL 2%]])</f>
        <v>0</v>
      </c>
      <c r="AE5" s="11">
        <f>Tabla2[[#This Row],[IVA 2%]]</f>
        <v>0</v>
      </c>
      <c r="AF5" s="11">
        <f>Tabla2[[#This Row],[IVA 1%]]</f>
        <v>0</v>
      </c>
      <c r="AG5" s="16">
        <f t="shared" si="0"/>
        <v>0</v>
      </c>
    </row>
    <row r="6" spans="1:33" x14ac:dyDescent="0.2">
      <c r="A6" s="52"/>
      <c r="B6" s="53"/>
      <c r="C6" s="53"/>
      <c r="D6" s="53"/>
      <c r="E6" s="53"/>
      <c r="F6" s="53"/>
      <c r="G6" s="54"/>
      <c r="H6" s="55"/>
      <c r="I6" s="56"/>
      <c r="J6" s="56"/>
      <c r="K6" s="12">
        <f>SUM(Tabla2[[#This Row],[EXENTO]:[ARTIC. 19]])</f>
        <v>0</v>
      </c>
      <c r="L6" s="56"/>
      <c r="M6" s="56"/>
      <c r="N6" s="56"/>
      <c r="O6" s="56"/>
      <c r="P6" s="13">
        <f>SUM(Tabla2[[#This Row],[SUBT-NoIVA]:[GRAV 1%]])</f>
        <v>0</v>
      </c>
      <c r="Q6" s="10">
        <f>ROUND(Tabla2[[#This Row],[GRAV 13%]]*13%,2)</f>
        <v>0</v>
      </c>
      <c r="R6" s="11">
        <f>ROUND(Tabla2[[#This Row],[GRAV 4%]]*4%,2)</f>
        <v>0</v>
      </c>
      <c r="S6" s="11">
        <f>ROUND(Tabla2[[#This Row],[GRAV 2%]]*2%,2)</f>
        <v>0</v>
      </c>
      <c r="T6" s="11">
        <f>ROUND(Tabla2[[#This Row],[GRAV 1%]]*1%,2)</f>
        <v>0</v>
      </c>
      <c r="U6" s="13">
        <f>SUM(Tabla2[[#This Row],[IVA 13%]:[IVA 1%]])</f>
        <v>0</v>
      </c>
      <c r="V6" s="14">
        <f>Tabla2[[#This Row],[SUBT-NoIVA]]+Tabla2[[#This Row],[SUB-TOT]]+Tabla2[[#This Row],[TOTAL-IVA]]</f>
        <v>0</v>
      </c>
      <c r="X6" s="10">
        <f>IF(Tabla2[[#This Row],[TIPO IVA]]="Ajust. 4%",ROUND(Tabla2[[#This Row],[GRAV 13%]]*4%,2),0)</f>
        <v>0</v>
      </c>
      <c r="Y6" s="10">
        <f>IF(Tabla2[[#This Row],[TIPO IVA]]="Ajust. 2%",ROUND(Tabla2[[#This Row],[GRAV 13%]]*2%,2),0)</f>
        <v>0</v>
      </c>
      <c r="Z6" s="15">
        <f>IF(Tabla2[[#This Row],[TIPO IVA]]="Ajust. 2%",ROUND(Tabla2[[#This Row],[GRAV 4%]]*2%,2),0)</f>
        <v>0</v>
      </c>
      <c r="AA6" s="50">
        <f>SUM(Tabla3[[#This Row],[DEL 13% AL 4%]:[DEL 4% AL 2%]])</f>
        <v>0</v>
      </c>
      <c r="AC6" s="11">
        <f>IF(Tabla2[[#This Row],[TIPO IVA]]="",Tabla2[[#This Row],[IVA 13%]],Tabla3[[#This Row],[DEL 13% AL 4%]]+Tabla3[[#This Row],[DEL 13% AL 2%]])</f>
        <v>0</v>
      </c>
      <c r="AD6" s="11">
        <f>IF(Tabla2[[#This Row],[TIPO IVA]]="",Tabla2[[#This Row],[IVA 4%]],Tabla3[[#This Row],[DEL 4% AL 2%]])</f>
        <v>0</v>
      </c>
      <c r="AE6" s="11">
        <f>Tabla2[[#This Row],[IVA 2%]]</f>
        <v>0</v>
      </c>
      <c r="AF6" s="11">
        <f>Tabla2[[#This Row],[IVA 1%]]</f>
        <v>0</v>
      </c>
      <c r="AG6" s="16">
        <f t="shared" si="0"/>
        <v>0</v>
      </c>
    </row>
    <row r="7" spans="1:33" x14ac:dyDescent="0.2">
      <c r="A7" s="52"/>
      <c r="B7" s="53"/>
      <c r="C7" s="53"/>
      <c r="D7" s="53"/>
      <c r="E7" s="53"/>
      <c r="F7" s="53"/>
      <c r="G7" s="54"/>
      <c r="H7" s="55"/>
      <c r="I7" s="56"/>
      <c r="J7" s="56"/>
      <c r="K7" s="12">
        <f>SUM(Tabla2[[#This Row],[EXENTO]:[ARTIC. 19]])</f>
        <v>0</v>
      </c>
      <c r="L7" s="56"/>
      <c r="M7" s="56"/>
      <c r="N7" s="56"/>
      <c r="O7" s="56"/>
      <c r="P7" s="13">
        <f>SUM(Tabla2[[#This Row],[SUBT-NoIVA]:[GRAV 1%]])</f>
        <v>0</v>
      </c>
      <c r="Q7" s="10">
        <f>ROUND(Tabla2[[#This Row],[GRAV 13%]]*13%,2)</f>
        <v>0</v>
      </c>
      <c r="R7" s="11">
        <f>ROUND(Tabla2[[#This Row],[GRAV 4%]]*4%,2)</f>
        <v>0</v>
      </c>
      <c r="S7" s="11">
        <f>ROUND(Tabla2[[#This Row],[GRAV 2%]]*2%,2)</f>
        <v>0</v>
      </c>
      <c r="T7" s="11">
        <f>ROUND(Tabla2[[#This Row],[GRAV 1%]]*1%,2)</f>
        <v>0</v>
      </c>
      <c r="U7" s="13">
        <f>SUM(Tabla2[[#This Row],[IVA 13%]:[IVA 1%]])</f>
        <v>0</v>
      </c>
      <c r="V7" s="14">
        <f>Tabla2[[#This Row],[SUBT-NoIVA]]+Tabla2[[#This Row],[SUB-TOT]]+Tabla2[[#This Row],[TOTAL-IVA]]</f>
        <v>0</v>
      </c>
      <c r="X7" s="10">
        <f>IF(Tabla2[[#This Row],[TIPO IVA]]="Ajust. 4%",ROUND(Tabla2[[#This Row],[GRAV 13%]]*4%,2),0)</f>
        <v>0</v>
      </c>
      <c r="Y7" s="10">
        <f>IF(Tabla2[[#This Row],[TIPO IVA]]="Ajust. 2%",ROUND(Tabla2[[#This Row],[GRAV 13%]]*2%,2),0)</f>
        <v>0</v>
      </c>
      <c r="Z7" s="15">
        <f>IF(Tabla2[[#This Row],[TIPO IVA]]="Ajust. 2%",ROUND(Tabla2[[#This Row],[GRAV 4%]]*2%,2),0)</f>
        <v>0</v>
      </c>
      <c r="AA7" s="50">
        <f>SUM(Tabla3[[#This Row],[DEL 13% AL 4%]:[DEL 4% AL 2%]])</f>
        <v>0</v>
      </c>
      <c r="AC7" s="11">
        <f>IF(Tabla2[[#This Row],[TIPO IVA]]="",Tabla2[[#This Row],[IVA 13%]],Tabla3[[#This Row],[DEL 13% AL 4%]]+Tabla3[[#This Row],[DEL 13% AL 2%]])</f>
        <v>0</v>
      </c>
      <c r="AD7" s="11">
        <f>IF(Tabla2[[#This Row],[TIPO IVA]]="",Tabla2[[#This Row],[IVA 4%]],Tabla3[[#This Row],[DEL 4% AL 2%]])</f>
        <v>0</v>
      </c>
      <c r="AE7" s="11">
        <f>Tabla2[[#This Row],[IVA 2%]]</f>
        <v>0</v>
      </c>
      <c r="AF7" s="11">
        <f>Tabla2[[#This Row],[IVA 1%]]</f>
        <v>0</v>
      </c>
      <c r="AG7" s="16">
        <f t="shared" si="0"/>
        <v>0</v>
      </c>
    </row>
    <row r="8" spans="1:33" x14ac:dyDescent="0.2">
      <c r="A8" s="52"/>
      <c r="B8" s="53"/>
      <c r="C8" s="53"/>
      <c r="D8" s="53"/>
      <c r="E8" s="53"/>
      <c r="F8" s="53"/>
      <c r="G8" s="54"/>
      <c r="H8" s="55"/>
      <c r="I8" s="56"/>
      <c r="J8" s="56"/>
      <c r="K8" s="12">
        <f>SUM(Tabla2[[#This Row],[EXENTO]:[ARTIC. 19]])</f>
        <v>0</v>
      </c>
      <c r="L8" s="56"/>
      <c r="M8" s="56"/>
      <c r="N8" s="56"/>
      <c r="O8" s="56"/>
      <c r="P8" s="13">
        <f>SUM(Tabla2[[#This Row],[SUBT-NoIVA]:[GRAV 1%]])</f>
        <v>0</v>
      </c>
      <c r="Q8" s="10">
        <f>ROUND(Tabla2[[#This Row],[GRAV 13%]]*13%,2)</f>
        <v>0</v>
      </c>
      <c r="R8" s="11">
        <f>ROUND(Tabla2[[#This Row],[GRAV 4%]]*4%,2)</f>
        <v>0</v>
      </c>
      <c r="S8" s="11">
        <f>ROUND(Tabla2[[#This Row],[GRAV 2%]]*2%,2)</f>
        <v>0</v>
      </c>
      <c r="T8" s="11">
        <f>ROUND(Tabla2[[#This Row],[GRAV 1%]]*1%,2)</f>
        <v>0</v>
      </c>
      <c r="U8" s="13">
        <f>SUM(Tabla2[[#This Row],[IVA 13%]:[IVA 1%]])</f>
        <v>0</v>
      </c>
      <c r="V8" s="14">
        <f>Tabla2[[#This Row],[SUBT-NoIVA]]+Tabla2[[#This Row],[SUB-TOT]]+Tabla2[[#This Row],[TOTAL-IVA]]</f>
        <v>0</v>
      </c>
      <c r="X8" s="10">
        <f>IF(Tabla2[[#This Row],[TIPO IVA]]="Ajust. 4%",ROUND(Tabla2[[#This Row],[GRAV 13%]]*4%,2),0)</f>
        <v>0</v>
      </c>
      <c r="Y8" s="10">
        <f>IF(Tabla2[[#This Row],[TIPO IVA]]="Ajust. 2%",ROUND(Tabla2[[#This Row],[GRAV 13%]]*2%,2),0)</f>
        <v>0</v>
      </c>
      <c r="Z8" s="15">
        <f>IF(Tabla2[[#This Row],[TIPO IVA]]="Ajust. 2%",ROUND(Tabla2[[#This Row],[GRAV 4%]]*2%,2),0)</f>
        <v>0</v>
      </c>
      <c r="AA8" s="50">
        <f>SUM(Tabla3[[#This Row],[DEL 13% AL 4%]:[DEL 4% AL 2%]])</f>
        <v>0</v>
      </c>
      <c r="AC8" s="11">
        <f>IF(Tabla2[[#This Row],[TIPO IVA]]="",Tabla2[[#This Row],[IVA 13%]],Tabla3[[#This Row],[DEL 13% AL 4%]]+Tabla3[[#This Row],[DEL 13% AL 2%]])</f>
        <v>0</v>
      </c>
      <c r="AD8" s="11">
        <f>IF(Tabla2[[#This Row],[TIPO IVA]]="",Tabla2[[#This Row],[IVA 4%]],Tabla3[[#This Row],[DEL 4% AL 2%]])</f>
        <v>0</v>
      </c>
      <c r="AE8" s="11">
        <f>Tabla2[[#This Row],[IVA 2%]]</f>
        <v>0</v>
      </c>
      <c r="AF8" s="11">
        <f>Tabla2[[#This Row],[IVA 1%]]</f>
        <v>0</v>
      </c>
      <c r="AG8" s="16">
        <f t="shared" si="0"/>
        <v>0</v>
      </c>
    </row>
    <row r="9" spans="1:33" x14ac:dyDescent="0.2">
      <c r="A9" s="52"/>
      <c r="B9" s="53"/>
      <c r="C9" s="53"/>
      <c r="D9" s="53"/>
      <c r="E9" s="53"/>
      <c r="F9" s="53"/>
      <c r="G9" s="54"/>
      <c r="H9" s="55"/>
      <c r="I9" s="56"/>
      <c r="J9" s="56"/>
      <c r="K9" s="12">
        <f>SUM(Tabla2[[#This Row],[EXENTO]:[ARTIC. 19]])</f>
        <v>0</v>
      </c>
      <c r="L9" s="56"/>
      <c r="M9" s="56"/>
      <c r="N9" s="56"/>
      <c r="O9" s="56"/>
      <c r="P9" s="13">
        <f>SUM(Tabla2[[#This Row],[SUBT-NoIVA]:[GRAV 1%]])</f>
        <v>0</v>
      </c>
      <c r="Q9" s="10">
        <f>ROUND(Tabla2[[#This Row],[GRAV 13%]]*13%,2)</f>
        <v>0</v>
      </c>
      <c r="R9" s="11">
        <f>ROUND(Tabla2[[#This Row],[GRAV 4%]]*4%,2)</f>
        <v>0</v>
      </c>
      <c r="S9" s="11">
        <f>ROUND(Tabla2[[#This Row],[GRAV 2%]]*2%,2)</f>
        <v>0</v>
      </c>
      <c r="T9" s="11">
        <f>ROUND(Tabla2[[#This Row],[GRAV 1%]]*1%,2)</f>
        <v>0</v>
      </c>
      <c r="U9" s="13">
        <f>SUM(Tabla2[[#This Row],[IVA 13%]:[IVA 1%]])</f>
        <v>0</v>
      </c>
      <c r="V9" s="14">
        <f>Tabla2[[#This Row],[SUBT-NoIVA]]+Tabla2[[#This Row],[SUB-TOT]]+Tabla2[[#This Row],[TOTAL-IVA]]</f>
        <v>0</v>
      </c>
      <c r="X9" s="10">
        <f>IF(Tabla2[[#This Row],[TIPO IVA]]="Ajust. 4%",ROUND(Tabla2[[#This Row],[GRAV 13%]]*4%,2),0)</f>
        <v>0</v>
      </c>
      <c r="Y9" s="10">
        <f>IF(Tabla2[[#This Row],[TIPO IVA]]="Ajust. 2%",ROUND(Tabla2[[#This Row],[GRAV 13%]]*2%,2),0)</f>
        <v>0</v>
      </c>
      <c r="Z9" s="15">
        <f>IF(Tabla2[[#This Row],[TIPO IVA]]="Ajust. 2%",ROUND(Tabla2[[#This Row],[GRAV 4%]]*2%,2),0)</f>
        <v>0</v>
      </c>
      <c r="AA9" s="50">
        <f>SUM(Tabla3[[#This Row],[DEL 13% AL 4%]:[DEL 4% AL 2%]])</f>
        <v>0</v>
      </c>
      <c r="AC9" s="11">
        <f>IF(Tabla2[[#This Row],[TIPO IVA]]="",Tabla2[[#This Row],[IVA 13%]],Tabla3[[#This Row],[DEL 13% AL 4%]]+Tabla3[[#This Row],[DEL 13% AL 2%]])</f>
        <v>0</v>
      </c>
      <c r="AD9" s="11">
        <f>IF(Tabla2[[#This Row],[TIPO IVA]]="",Tabla2[[#This Row],[IVA 4%]],Tabla3[[#This Row],[DEL 4% AL 2%]])</f>
        <v>0</v>
      </c>
      <c r="AE9" s="11">
        <f>Tabla2[[#This Row],[IVA 2%]]</f>
        <v>0</v>
      </c>
      <c r="AF9" s="11">
        <f>Tabla2[[#This Row],[IVA 1%]]</f>
        <v>0</v>
      </c>
      <c r="AG9" s="16">
        <f t="shared" si="0"/>
        <v>0</v>
      </c>
    </row>
    <row r="10" spans="1:33" x14ac:dyDescent="0.2">
      <c r="A10" s="52"/>
      <c r="B10" s="53"/>
      <c r="C10" s="53"/>
      <c r="D10" s="53"/>
      <c r="E10" s="53"/>
      <c r="F10" s="53"/>
      <c r="G10" s="54"/>
      <c r="H10" s="55"/>
      <c r="I10" s="56"/>
      <c r="J10" s="56"/>
      <c r="K10" s="12">
        <f>SUM(Tabla2[[#This Row],[EXENTO]:[ARTIC. 19]])</f>
        <v>0</v>
      </c>
      <c r="L10" s="56"/>
      <c r="M10" s="56"/>
      <c r="N10" s="56"/>
      <c r="O10" s="56"/>
      <c r="P10" s="13">
        <f>SUM(Tabla2[[#This Row],[SUBT-NoIVA]:[GRAV 1%]])</f>
        <v>0</v>
      </c>
      <c r="Q10" s="10">
        <f>ROUND(Tabla2[[#This Row],[GRAV 13%]]*13%,2)</f>
        <v>0</v>
      </c>
      <c r="R10" s="11">
        <f>ROUND(Tabla2[[#This Row],[GRAV 4%]]*4%,2)</f>
        <v>0</v>
      </c>
      <c r="S10" s="11">
        <f>ROUND(Tabla2[[#This Row],[GRAV 2%]]*2%,2)</f>
        <v>0</v>
      </c>
      <c r="T10" s="11">
        <f>ROUND(Tabla2[[#This Row],[GRAV 1%]]*1%,2)</f>
        <v>0</v>
      </c>
      <c r="U10" s="13">
        <f>SUM(Tabla2[[#This Row],[IVA 13%]:[IVA 1%]])</f>
        <v>0</v>
      </c>
      <c r="V10" s="14">
        <f>Tabla2[[#This Row],[SUBT-NoIVA]]+Tabla2[[#This Row],[SUB-TOT]]+Tabla2[[#This Row],[TOTAL-IVA]]</f>
        <v>0</v>
      </c>
      <c r="X10" s="10">
        <f>IF(Tabla2[[#This Row],[TIPO IVA]]="Ajust. 4%",ROUND(Tabla2[[#This Row],[GRAV 13%]]*4%,2),0)</f>
        <v>0</v>
      </c>
      <c r="Y10" s="10">
        <f>IF(Tabla2[[#This Row],[TIPO IVA]]="Ajust. 2%",ROUND(Tabla2[[#This Row],[GRAV 13%]]*2%,2),0)</f>
        <v>0</v>
      </c>
      <c r="Z10" s="15">
        <f>IF(Tabla2[[#This Row],[TIPO IVA]]="Ajust. 2%",ROUND(Tabla2[[#This Row],[GRAV 4%]]*2%,2),0)</f>
        <v>0</v>
      </c>
      <c r="AA10" s="50">
        <f>SUM(Tabla3[[#This Row],[DEL 13% AL 4%]:[DEL 4% AL 2%]])</f>
        <v>0</v>
      </c>
      <c r="AC10" s="11">
        <f>IF(Tabla2[[#This Row],[TIPO IVA]]="",Tabla2[[#This Row],[IVA 13%]],Tabla3[[#This Row],[DEL 13% AL 4%]]+Tabla3[[#This Row],[DEL 13% AL 2%]])</f>
        <v>0</v>
      </c>
      <c r="AD10" s="11">
        <f>IF(Tabla2[[#This Row],[TIPO IVA]]="",Tabla2[[#This Row],[IVA 4%]],Tabla3[[#This Row],[DEL 4% AL 2%]])</f>
        <v>0</v>
      </c>
      <c r="AE10" s="11">
        <f>Tabla2[[#This Row],[IVA 2%]]</f>
        <v>0</v>
      </c>
      <c r="AF10" s="11">
        <f>Tabla2[[#This Row],[IVA 1%]]</f>
        <v>0</v>
      </c>
      <c r="AG10" s="16">
        <f t="shared" si="0"/>
        <v>0</v>
      </c>
    </row>
    <row r="11" spans="1:33" x14ac:dyDescent="0.2">
      <c r="A11" s="52"/>
      <c r="B11" s="53"/>
      <c r="C11" s="53"/>
      <c r="D11" s="53"/>
      <c r="E11" s="53"/>
      <c r="F11" s="53"/>
      <c r="G11" s="54"/>
      <c r="H11" s="56"/>
      <c r="I11" s="56"/>
      <c r="J11" s="56"/>
      <c r="K11" s="12">
        <f>SUM(Tabla2[[#This Row],[EXENTO]:[ARTIC. 19]])</f>
        <v>0</v>
      </c>
      <c r="L11" s="56"/>
      <c r="M11" s="56"/>
      <c r="N11" s="56"/>
      <c r="O11" s="56"/>
      <c r="P11" s="13">
        <f>SUM(Tabla2[[#This Row],[SUBT-NoIVA]:[GRAV 1%]])</f>
        <v>0</v>
      </c>
      <c r="Q11" s="10">
        <f>ROUND(Tabla2[[#This Row],[GRAV 13%]]*13%,2)</f>
        <v>0</v>
      </c>
      <c r="R11" s="11">
        <f>ROUND(Tabla2[[#This Row],[GRAV 4%]]*4%,2)</f>
        <v>0</v>
      </c>
      <c r="S11" s="11">
        <f>ROUND(Tabla2[[#This Row],[GRAV 2%]]*2%,2)</f>
        <v>0</v>
      </c>
      <c r="T11" s="11">
        <f>ROUND(Tabla2[[#This Row],[GRAV 1%]]*1%,2)</f>
        <v>0</v>
      </c>
      <c r="U11" s="13">
        <f>SUM(Tabla2[[#This Row],[IVA 13%]:[IVA 1%]])</f>
        <v>0</v>
      </c>
      <c r="V11" s="14">
        <f>Tabla2[[#This Row],[SUBT-NoIVA]]+Tabla2[[#This Row],[SUB-TOT]]+Tabla2[[#This Row],[TOTAL-IVA]]</f>
        <v>0</v>
      </c>
      <c r="X11" s="10">
        <f>IF(Tabla2[[#This Row],[TIPO IVA]]="Ajust. 4%",ROUND(Tabla2[[#This Row],[GRAV 13%]]*4%,2),0)</f>
        <v>0</v>
      </c>
      <c r="Y11" s="10">
        <f>IF(Tabla2[[#This Row],[TIPO IVA]]="Ajust. 2%",ROUND(Tabla2[[#This Row],[GRAV 13%]]*2%,2),0)</f>
        <v>0</v>
      </c>
      <c r="Z11" s="15">
        <f>IF(Tabla2[[#This Row],[TIPO IVA]]="Ajust. 2%",ROUND(Tabla2[[#This Row],[GRAV 4%]]*2%,2),0)</f>
        <v>0</v>
      </c>
      <c r="AA11" s="50">
        <f>SUM(Tabla3[[#This Row],[DEL 13% AL 4%]:[DEL 4% AL 2%]])</f>
        <v>0</v>
      </c>
      <c r="AC11" s="11">
        <f>IF(Tabla2[[#This Row],[TIPO IVA]]="",Tabla2[[#This Row],[IVA 13%]],Tabla3[[#This Row],[DEL 13% AL 4%]]+Tabla3[[#This Row],[DEL 13% AL 2%]])</f>
        <v>0</v>
      </c>
      <c r="AD11" s="11">
        <f>IF(Tabla2[[#This Row],[TIPO IVA]]="",Tabla2[[#This Row],[IVA 4%]],Tabla3[[#This Row],[DEL 4% AL 2%]])</f>
        <v>0</v>
      </c>
      <c r="AE11" s="11">
        <f>Tabla2[[#This Row],[IVA 2%]]</f>
        <v>0</v>
      </c>
      <c r="AF11" s="11">
        <f>Tabla2[[#This Row],[IVA 1%]]</f>
        <v>0</v>
      </c>
      <c r="AG11" s="16">
        <f t="shared" si="0"/>
        <v>0</v>
      </c>
    </row>
    <row r="12" spans="1:33" x14ac:dyDescent="0.2">
      <c r="A12" s="52"/>
      <c r="B12" s="53"/>
      <c r="C12" s="53"/>
      <c r="D12" s="53"/>
      <c r="E12" s="53"/>
      <c r="F12" s="53"/>
      <c r="G12" s="54"/>
      <c r="H12" s="56"/>
      <c r="I12" s="56"/>
      <c r="J12" s="56"/>
      <c r="K12" s="12">
        <f>SUM(Tabla2[[#This Row],[EXENTO]:[ARTIC. 19]])</f>
        <v>0</v>
      </c>
      <c r="L12" s="56"/>
      <c r="M12" s="56"/>
      <c r="N12" s="56"/>
      <c r="O12" s="56"/>
      <c r="P12" s="13">
        <f>SUM(Tabla2[[#This Row],[SUBT-NoIVA]:[GRAV 1%]])</f>
        <v>0</v>
      </c>
      <c r="Q12" s="10">
        <f>ROUND(Tabla2[[#This Row],[GRAV 13%]]*13%,2)</f>
        <v>0</v>
      </c>
      <c r="R12" s="11">
        <f>ROUND(Tabla2[[#This Row],[GRAV 4%]]*4%,2)</f>
        <v>0</v>
      </c>
      <c r="S12" s="11">
        <f>ROUND(Tabla2[[#This Row],[GRAV 2%]]*2%,2)</f>
        <v>0</v>
      </c>
      <c r="T12" s="11">
        <f>ROUND(Tabla2[[#This Row],[GRAV 1%]]*1%,2)</f>
        <v>0</v>
      </c>
      <c r="U12" s="13">
        <f>SUM(Tabla2[[#This Row],[IVA 13%]:[IVA 1%]])</f>
        <v>0</v>
      </c>
      <c r="V12" s="14">
        <f>Tabla2[[#This Row],[SUBT-NoIVA]]+Tabla2[[#This Row],[SUB-TOT]]+Tabla2[[#This Row],[TOTAL-IVA]]</f>
        <v>0</v>
      </c>
      <c r="X12" s="10">
        <f>IF(Tabla2[[#This Row],[TIPO IVA]]="Ajust. 4%",ROUND(Tabla2[[#This Row],[GRAV 13%]]*4%,2),0)</f>
        <v>0</v>
      </c>
      <c r="Y12" s="10">
        <f>IF(Tabla2[[#This Row],[TIPO IVA]]="Ajust. 2%",ROUND(Tabla2[[#This Row],[GRAV 13%]]*2%,2),0)</f>
        <v>0</v>
      </c>
      <c r="Z12" s="15">
        <f>IF(Tabla2[[#This Row],[TIPO IVA]]="Ajust. 2%",ROUND(Tabla2[[#This Row],[GRAV 4%]]*2%,2),0)</f>
        <v>0</v>
      </c>
      <c r="AA12" s="50">
        <f>SUM(Tabla3[[#This Row],[DEL 13% AL 4%]:[DEL 4% AL 2%]])</f>
        <v>0</v>
      </c>
      <c r="AC12" s="11">
        <f>IF(Tabla2[[#This Row],[TIPO IVA]]="",Tabla2[[#This Row],[IVA 13%]],Tabla3[[#This Row],[DEL 13% AL 4%]]+Tabla3[[#This Row],[DEL 13% AL 2%]])</f>
        <v>0</v>
      </c>
      <c r="AD12" s="11">
        <f>IF(Tabla2[[#This Row],[TIPO IVA]]="",Tabla2[[#This Row],[IVA 4%]],Tabla3[[#This Row],[DEL 4% AL 2%]])</f>
        <v>0</v>
      </c>
      <c r="AE12" s="11">
        <f>Tabla2[[#This Row],[IVA 2%]]</f>
        <v>0</v>
      </c>
      <c r="AF12" s="11">
        <f>Tabla2[[#This Row],[IVA 1%]]</f>
        <v>0</v>
      </c>
      <c r="AG12" s="16">
        <f t="shared" si="0"/>
        <v>0</v>
      </c>
    </row>
    <row r="13" spans="1:33" x14ac:dyDescent="0.2">
      <c r="A13" s="52"/>
      <c r="B13" s="53"/>
      <c r="C13" s="53"/>
      <c r="D13" s="53"/>
      <c r="E13" s="53"/>
      <c r="F13" s="53"/>
      <c r="G13" s="54"/>
      <c r="H13" s="56"/>
      <c r="I13" s="56"/>
      <c r="J13" s="56"/>
      <c r="K13" s="12">
        <f>SUM(Tabla2[[#This Row],[EXENTO]:[ARTIC. 19]])</f>
        <v>0</v>
      </c>
      <c r="L13" s="56"/>
      <c r="M13" s="56"/>
      <c r="N13" s="56"/>
      <c r="O13" s="56"/>
      <c r="P13" s="13">
        <f>SUM(Tabla2[[#This Row],[SUBT-NoIVA]:[GRAV 1%]])</f>
        <v>0</v>
      </c>
      <c r="Q13" s="10">
        <f>ROUND(Tabla2[[#This Row],[GRAV 13%]]*13%,2)</f>
        <v>0</v>
      </c>
      <c r="R13" s="11">
        <f>ROUND(Tabla2[[#This Row],[GRAV 4%]]*4%,2)</f>
        <v>0</v>
      </c>
      <c r="S13" s="11">
        <f>ROUND(Tabla2[[#This Row],[GRAV 2%]]*2%,2)</f>
        <v>0</v>
      </c>
      <c r="T13" s="11">
        <f>ROUND(Tabla2[[#This Row],[GRAV 1%]]*1%,2)</f>
        <v>0</v>
      </c>
      <c r="U13" s="13">
        <f>SUM(Tabla2[[#This Row],[IVA 13%]:[IVA 1%]])</f>
        <v>0</v>
      </c>
      <c r="V13" s="14">
        <f>Tabla2[[#This Row],[SUBT-NoIVA]]+Tabla2[[#This Row],[SUB-TOT]]+Tabla2[[#This Row],[TOTAL-IVA]]</f>
        <v>0</v>
      </c>
      <c r="X13" s="10">
        <f>IF(Tabla2[[#This Row],[TIPO IVA]]="Ajust. 4%",ROUND(Tabla2[[#This Row],[GRAV 13%]]*4%,2),0)</f>
        <v>0</v>
      </c>
      <c r="Y13" s="10">
        <f>IF(Tabla2[[#This Row],[TIPO IVA]]="Ajust. 2%",ROUND(Tabla2[[#This Row],[GRAV 13%]]*2%,2),0)</f>
        <v>0</v>
      </c>
      <c r="Z13" s="15">
        <f>IF(Tabla2[[#This Row],[TIPO IVA]]="Ajust. 2%",ROUND(Tabla2[[#This Row],[GRAV 4%]]*2%,2),0)</f>
        <v>0</v>
      </c>
      <c r="AA13" s="50">
        <f>SUM(Tabla3[[#This Row],[DEL 13% AL 4%]:[DEL 4% AL 2%]])</f>
        <v>0</v>
      </c>
      <c r="AC13" s="11">
        <f>IF(Tabla2[[#This Row],[TIPO IVA]]="",Tabla2[[#This Row],[IVA 13%]],Tabla3[[#This Row],[DEL 13% AL 4%]]+Tabla3[[#This Row],[DEL 13% AL 2%]])</f>
        <v>0</v>
      </c>
      <c r="AD13" s="11">
        <f>IF(Tabla2[[#This Row],[TIPO IVA]]="",Tabla2[[#This Row],[IVA 4%]],Tabla3[[#This Row],[DEL 4% AL 2%]])</f>
        <v>0</v>
      </c>
      <c r="AE13" s="11">
        <f>Tabla2[[#This Row],[IVA 2%]]</f>
        <v>0</v>
      </c>
      <c r="AF13" s="11">
        <f>Tabla2[[#This Row],[IVA 1%]]</f>
        <v>0</v>
      </c>
      <c r="AG13" s="16">
        <f t="shared" si="0"/>
        <v>0</v>
      </c>
    </row>
    <row r="14" spans="1:33" x14ac:dyDescent="0.2">
      <c r="A14" s="52"/>
      <c r="B14" s="53"/>
      <c r="C14" s="53"/>
      <c r="D14" s="53"/>
      <c r="E14" s="53"/>
      <c r="F14" s="53"/>
      <c r="G14" s="54"/>
      <c r="H14" s="56"/>
      <c r="I14" s="56"/>
      <c r="J14" s="56"/>
      <c r="K14" s="12">
        <f>SUM(Tabla2[[#This Row],[EXENTO]:[ARTIC. 19]])</f>
        <v>0</v>
      </c>
      <c r="L14" s="56"/>
      <c r="M14" s="56"/>
      <c r="N14" s="56"/>
      <c r="O14" s="56"/>
      <c r="P14" s="13">
        <f>SUM(Tabla2[[#This Row],[SUBT-NoIVA]:[GRAV 1%]])</f>
        <v>0</v>
      </c>
      <c r="Q14" s="10">
        <f>ROUND(Tabla2[[#This Row],[GRAV 13%]]*13%,2)</f>
        <v>0</v>
      </c>
      <c r="R14" s="11">
        <f>ROUND(Tabla2[[#This Row],[GRAV 4%]]*4%,2)</f>
        <v>0</v>
      </c>
      <c r="S14" s="11">
        <f>ROUND(Tabla2[[#This Row],[GRAV 2%]]*2%,2)</f>
        <v>0</v>
      </c>
      <c r="T14" s="11">
        <f>ROUND(Tabla2[[#This Row],[GRAV 1%]]*1%,2)</f>
        <v>0</v>
      </c>
      <c r="U14" s="13">
        <f>SUM(Tabla2[[#This Row],[IVA 13%]:[IVA 1%]])</f>
        <v>0</v>
      </c>
      <c r="V14" s="14">
        <f>Tabla2[[#This Row],[SUBT-NoIVA]]+Tabla2[[#This Row],[SUB-TOT]]+Tabla2[[#This Row],[TOTAL-IVA]]</f>
        <v>0</v>
      </c>
      <c r="X14" s="10">
        <f>IF(Tabla2[[#This Row],[TIPO IVA]]="Ajust. 4%",ROUND(Tabla2[[#This Row],[GRAV 13%]]*4%,2),0)</f>
        <v>0</v>
      </c>
      <c r="Y14" s="10">
        <f>IF(Tabla2[[#This Row],[TIPO IVA]]="Ajust. 2%",ROUND(Tabla2[[#This Row],[GRAV 13%]]*2%,2),0)</f>
        <v>0</v>
      </c>
      <c r="Z14" s="15">
        <f>IF(Tabla2[[#This Row],[TIPO IVA]]="Ajust. 2%",ROUND(Tabla2[[#This Row],[GRAV 4%]]*2%,2),0)</f>
        <v>0</v>
      </c>
      <c r="AA14" s="50">
        <f>SUM(Tabla3[[#This Row],[DEL 13% AL 4%]:[DEL 4% AL 2%]])</f>
        <v>0</v>
      </c>
      <c r="AC14" s="11">
        <f>IF(Tabla2[[#This Row],[TIPO IVA]]="",Tabla2[[#This Row],[IVA 13%]],Tabla3[[#This Row],[DEL 13% AL 4%]]+Tabla3[[#This Row],[DEL 13% AL 2%]])</f>
        <v>0</v>
      </c>
      <c r="AD14" s="11">
        <f>IF(Tabla2[[#This Row],[TIPO IVA]]="",Tabla2[[#This Row],[IVA 4%]],Tabla3[[#This Row],[DEL 4% AL 2%]])</f>
        <v>0</v>
      </c>
      <c r="AE14" s="11">
        <f>Tabla2[[#This Row],[IVA 2%]]</f>
        <v>0</v>
      </c>
      <c r="AF14" s="11">
        <f>Tabla2[[#This Row],[IVA 1%]]</f>
        <v>0</v>
      </c>
      <c r="AG14" s="16">
        <f t="shared" si="0"/>
        <v>0</v>
      </c>
    </row>
    <row r="15" spans="1:33" x14ac:dyDescent="0.2">
      <c r="A15" s="52"/>
      <c r="B15" s="53"/>
      <c r="C15" s="53"/>
      <c r="D15" s="53"/>
      <c r="E15" s="53"/>
      <c r="F15" s="53"/>
      <c r="G15" s="54"/>
      <c r="H15" s="56"/>
      <c r="I15" s="56"/>
      <c r="J15" s="56"/>
      <c r="K15" s="12">
        <f>SUM(Tabla2[[#This Row],[EXENTO]:[ARTIC. 19]])</f>
        <v>0</v>
      </c>
      <c r="L15" s="56"/>
      <c r="M15" s="56"/>
      <c r="N15" s="56"/>
      <c r="O15" s="56"/>
      <c r="P15" s="13">
        <f>SUM(Tabla2[[#This Row],[SUBT-NoIVA]:[GRAV 1%]])</f>
        <v>0</v>
      </c>
      <c r="Q15" s="10">
        <f>ROUND(Tabla2[[#This Row],[GRAV 13%]]*13%,2)</f>
        <v>0</v>
      </c>
      <c r="R15" s="11">
        <f>ROUND(Tabla2[[#This Row],[GRAV 4%]]*4%,2)</f>
        <v>0</v>
      </c>
      <c r="S15" s="11">
        <f>ROUND(Tabla2[[#This Row],[GRAV 2%]]*2%,2)</f>
        <v>0</v>
      </c>
      <c r="T15" s="11">
        <f>ROUND(Tabla2[[#This Row],[GRAV 1%]]*1%,2)</f>
        <v>0</v>
      </c>
      <c r="U15" s="13">
        <f>SUM(Tabla2[[#This Row],[IVA 13%]:[IVA 1%]])</f>
        <v>0</v>
      </c>
      <c r="V15" s="14">
        <f>Tabla2[[#This Row],[SUBT-NoIVA]]+Tabla2[[#This Row],[SUB-TOT]]+Tabla2[[#This Row],[TOTAL-IVA]]</f>
        <v>0</v>
      </c>
      <c r="X15" s="10">
        <f>IF(Tabla2[[#This Row],[TIPO IVA]]="Ajust. 4%",ROUND(Tabla2[[#This Row],[GRAV 13%]]*4%,2),0)</f>
        <v>0</v>
      </c>
      <c r="Y15" s="10">
        <f>IF(Tabla2[[#This Row],[TIPO IVA]]="Ajust. 2%",ROUND(Tabla2[[#This Row],[GRAV 13%]]*2%,2),0)</f>
        <v>0</v>
      </c>
      <c r="Z15" s="15">
        <f>IF(Tabla2[[#This Row],[TIPO IVA]]="Ajust. 2%",ROUND(Tabla2[[#This Row],[GRAV 4%]]*2%,2),0)</f>
        <v>0</v>
      </c>
      <c r="AA15" s="50">
        <f>SUM(Tabla3[[#This Row],[DEL 13% AL 4%]:[DEL 4% AL 2%]])</f>
        <v>0</v>
      </c>
      <c r="AC15" s="11">
        <f>IF(Tabla2[[#This Row],[TIPO IVA]]="",Tabla2[[#This Row],[IVA 13%]],Tabla3[[#This Row],[DEL 13% AL 4%]]+Tabla3[[#This Row],[DEL 13% AL 2%]])</f>
        <v>0</v>
      </c>
      <c r="AD15" s="11">
        <f>IF(Tabla2[[#This Row],[TIPO IVA]]="",Tabla2[[#This Row],[IVA 4%]],Tabla3[[#This Row],[DEL 4% AL 2%]])</f>
        <v>0</v>
      </c>
      <c r="AE15" s="11">
        <f>Tabla2[[#This Row],[IVA 2%]]</f>
        <v>0</v>
      </c>
      <c r="AF15" s="11">
        <f>Tabla2[[#This Row],[IVA 1%]]</f>
        <v>0</v>
      </c>
      <c r="AG15" s="16">
        <f t="shared" si="0"/>
        <v>0</v>
      </c>
    </row>
    <row r="16" spans="1:33" x14ac:dyDescent="0.2">
      <c r="A16" s="52"/>
      <c r="B16" s="53"/>
      <c r="C16" s="53"/>
      <c r="D16" s="53"/>
      <c r="E16" s="53"/>
      <c r="F16" s="53"/>
      <c r="G16" s="54"/>
      <c r="H16" s="56"/>
      <c r="I16" s="56"/>
      <c r="J16" s="56"/>
      <c r="K16" s="12">
        <f>SUM(Tabla2[[#This Row],[EXENTO]:[ARTIC. 19]])</f>
        <v>0</v>
      </c>
      <c r="L16" s="56"/>
      <c r="M16" s="56"/>
      <c r="N16" s="56"/>
      <c r="O16" s="56"/>
      <c r="P16" s="13">
        <f>SUM(Tabla2[[#This Row],[SUBT-NoIVA]:[GRAV 1%]])</f>
        <v>0</v>
      </c>
      <c r="Q16" s="10">
        <f>ROUND(Tabla2[[#This Row],[GRAV 13%]]*13%,2)</f>
        <v>0</v>
      </c>
      <c r="R16" s="11">
        <f>ROUND(Tabla2[[#This Row],[GRAV 4%]]*4%,2)</f>
        <v>0</v>
      </c>
      <c r="S16" s="11">
        <f>ROUND(Tabla2[[#This Row],[GRAV 2%]]*2%,2)</f>
        <v>0</v>
      </c>
      <c r="T16" s="11">
        <f>ROUND(Tabla2[[#This Row],[GRAV 1%]]*1%,2)</f>
        <v>0</v>
      </c>
      <c r="U16" s="13">
        <f>SUM(Tabla2[[#This Row],[IVA 13%]:[IVA 1%]])</f>
        <v>0</v>
      </c>
      <c r="V16" s="14">
        <f>Tabla2[[#This Row],[SUBT-NoIVA]]+Tabla2[[#This Row],[SUB-TOT]]+Tabla2[[#This Row],[TOTAL-IVA]]</f>
        <v>0</v>
      </c>
      <c r="X16" s="10">
        <f>IF(Tabla2[[#This Row],[TIPO IVA]]="Ajust. 4%",ROUND(Tabla2[[#This Row],[GRAV 13%]]*4%,2),0)</f>
        <v>0</v>
      </c>
      <c r="Y16" s="10">
        <f>IF(Tabla2[[#This Row],[TIPO IVA]]="Ajust. 2%",ROUND(Tabla2[[#This Row],[GRAV 13%]]*2%,2),0)</f>
        <v>0</v>
      </c>
      <c r="Z16" s="15">
        <f>IF(Tabla2[[#This Row],[TIPO IVA]]="Ajust. 2%",ROUND(Tabla2[[#This Row],[GRAV 4%]]*2%,2),0)</f>
        <v>0</v>
      </c>
      <c r="AA16" s="50">
        <f>SUM(Tabla3[[#This Row],[DEL 13% AL 4%]:[DEL 4% AL 2%]])</f>
        <v>0</v>
      </c>
      <c r="AC16" s="11">
        <f>IF(Tabla2[[#This Row],[TIPO IVA]]="",Tabla2[[#This Row],[IVA 13%]],Tabla3[[#This Row],[DEL 13% AL 4%]]+Tabla3[[#This Row],[DEL 13% AL 2%]])</f>
        <v>0</v>
      </c>
      <c r="AD16" s="11">
        <f>IF(Tabla2[[#This Row],[TIPO IVA]]="",Tabla2[[#This Row],[IVA 4%]],Tabla3[[#This Row],[DEL 4% AL 2%]])</f>
        <v>0</v>
      </c>
      <c r="AE16" s="11">
        <f>Tabla2[[#This Row],[IVA 2%]]</f>
        <v>0</v>
      </c>
      <c r="AF16" s="11">
        <f>Tabla2[[#This Row],[IVA 1%]]</f>
        <v>0</v>
      </c>
      <c r="AG16" s="16">
        <f t="shared" si="0"/>
        <v>0</v>
      </c>
    </row>
    <row r="17" spans="1:33" x14ac:dyDescent="0.2">
      <c r="A17" s="52"/>
      <c r="B17" s="53"/>
      <c r="C17" s="53"/>
      <c r="D17" s="53"/>
      <c r="E17" s="53"/>
      <c r="F17" s="53"/>
      <c r="G17" s="54"/>
      <c r="H17" s="56"/>
      <c r="I17" s="56"/>
      <c r="J17" s="56"/>
      <c r="K17" s="12">
        <f>SUM(Tabla2[[#This Row],[EXENTO]:[ARTIC. 19]])</f>
        <v>0</v>
      </c>
      <c r="L17" s="56"/>
      <c r="M17" s="56"/>
      <c r="N17" s="56"/>
      <c r="O17" s="56"/>
      <c r="P17" s="13">
        <f>SUM(Tabla2[[#This Row],[SUBT-NoIVA]:[GRAV 1%]])</f>
        <v>0</v>
      </c>
      <c r="Q17" s="10">
        <f>ROUND(Tabla2[[#This Row],[GRAV 13%]]*13%,2)</f>
        <v>0</v>
      </c>
      <c r="R17" s="11">
        <f>ROUND(Tabla2[[#This Row],[GRAV 4%]]*4%,2)</f>
        <v>0</v>
      </c>
      <c r="S17" s="11">
        <f>ROUND(Tabla2[[#This Row],[GRAV 2%]]*2%,2)</f>
        <v>0</v>
      </c>
      <c r="T17" s="11">
        <f>ROUND(Tabla2[[#This Row],[GRAV 1%]]*1%,2)</f>
        <v>0</v>
      </c>
      <c r="U17" s="13">
        <f>SUM(Tabla2[[#This Row],[IVA 13%]:[IVA 1%]])</f>
        <v>0</v>
      </c>
      <c r="V17" s="14">
        <f>Tabla2[[#This Row],[SUBT-NoIVA]]+Tabla2[[#This Row],[SUB-TOT]]+Tabla2[[#This Row],[TOTAL-IVA]]</f>
        <v>0</v>
      </c>
      <c r="X17" s="10">
        <f>IF(Tabla2[[#This Row],[TIPO IVA]]="Ajust. 4%",ROUND(Tabla2[[#This Row],[GRAV 13%]]*4%,2),0)</f>
        <v>0</v>
      </c>
      <c r="Y17" s="10">
        <f>IF(Tabla2[[#This Row],[TIPO IVA]]="Ajust. 2%",ROUND(Tabla2[[#This Row],[GRAV 13%]]*2%,2),0)</f>
        <v>0</v>
      </c>
      <c r="Z17" s="15">
        <f>IF(Tabla2[[#This Row],[TIPO IVA]]="Ajust. 2%",ROUND(Tabla2[[#This Row],[GRAV 4%]]*2%,2),0)</f>
        <v>0</v>
      </c>
      <c r="AA17" s="50">
        <f>SUM(Tabla3[[#This Row],[DEL 13% AL 4%]:[DEL 4% AL 2%]])</f>
        <v>0</v>
      </c>
      <c r="AC17" s="11">
        <f>IF(Tabla2[[#This Row],[TIPO IVA]]="",Tabla2[[#This Row],[IVA 13%]],Tabla3[[#This Row],[DEL 13% AL 4%]]+Tabla3[[#This Row],[DEL 13% AL 2%]])</f>
        <v>0</v>
      </c>
      <c r="AD17" s="11">
        <f>IF(Tabla2[[#This Row],[TIPO IVA]]="",Tabla2[[#This Row],[IVA 4%]],Tabla3[[#This Row],[DEL 4% AL 2%]])</f>
        <v>0</v>
      </c>
      <c r="AE17" s="11">
        <f>Tabla2[[#This Row],[IVA 2%]]</f>
        <v>0</v>
      </c>
      <c r="AF17" s="11">
        <f>Tabla2[[#This Row],[IVA 1%]]</f>
        <v>0</v>
      </c>
      <c r="AG17" s="16">
        <f t="shared" si="0"/>
        <v>0</v>
      </c>
    </row>
    <row r="18" spans="1:33" x14ac:dyDescent="0.2">
      <c r="A18" s="52"/>
      <c r="B18" s="53"/>
      <c r="C18" s="53"/>
      <c r="D18" s="53"/>
      <c r="E18" s="53"/>
      <c r="F18" s="53"/>
      <c r="G18" s="54"/>
      <c r="H18" s="56"/>
      <c r="I18" s="56"/>
      <c r="J18" s="56"/>
      <c r="K18" s="12">
        <f>SUM(Tabla2[[#This Row],[EXENTO]:[ARTIC. 19]])</f>
        <v>0</v>
      </c>
      <c r="L18" s="56"/>
      <c r="M18" s="56"/>
      <c r="N18" s="56"/>
      <c r="O18" s="56"/>
      <c r="P18" s="13">
        <f>SUM(Tabla2[[#This Row],[SUBT-NoIVA]:[GRAV 1%]])</f>
        <v>0</v>
      </c>
      <c r="Q18" s="10">
        <f>ROUND(Tabla2[[#This Row],[GRAV 13%]]*13%,2)</f>
        <v>0</v>
      </c>
      <c r="R18" s="11">
        <f>ROUND(Tabla2[[#This Row],[GRAV 4%]]*4%,2)</f>
        <v>0</v>
      </c>
      <c r="S18" s="11">
        <f>ROUND(Tabla2[[#This Row],[GRAV 2%]]*2%,2)</f>
        <v>0</v>
      </c>
      <c r="T18" s="11">
        <f>ROUND(Tabla2[[#This Row],[GRAV 1%]]*1%,2)</f>
        <v>0</v>
      </c>
      <c r="U18" s="13">
        <f>SUM(Tabla2[[#This Row],[IVA 13%]:[IVA 1%]])</f>
        <v>0</v>
      </c>
      <c r="V18" s="14">
        <f>Tabla2[[#This Row],[SUBT-NoIVA]]+Tabla2[[#This Row],[SUB-TOT]]+Tabla2[[#This Row],[TOTAL-IVA]]</f>
        <v>0</v>
      </c>
      <c r="X18" s="10">
        <f>IF(Tabla2[[#This Row],[TIPO IVA]]="Ajust. 4%",ROUND(Tabla2[[#This Row],[GRAV 13%]]*4%,2),0)</f>
        <v>0</v>
      </c>
      <c r="Y18" s="10">
        <f>IF(Tabla2[[#This Row],[TIPO IVA]]="Ajust. 2%",ROUND(Tabla2[[#This Row],[GRAV 13%]]*2%,2),0)</f>
        <v>0</v>
      </c>
      <c r="Z18" s="15">
        <f>IF(Tabla2[[#This Row],[TIPO IVA]]="Ajust. 2%",ROUND(Tabla2[[#This Row],[GRAV 4%]]*2%,2),0)</f>
        <v>0</v>
      </c>
      <c r="AA18" s="50">
        <f>SUM(Tabla3[[#This Row],[DEL 13% AL 4%]:[DEL 4% AL 2%]])</f>
        <v>0</v>
      </c>
      <c r="AC18" s="11">
        <f>IF(Tabla2[[#This Row],[TIPO IVA]]="",Tabla2[[#This Row],[IVA 13%]],Tabla3[[#This Row],[DEL 13% AL 4%]]+Tabla3[[#This Row],[DEL 13% AL 2%]])</f>
        <v>0</v>
      </c>
      <c r="AD18" s="11">
        <f>IF(Tabla2[[#This Row],[TIPO IVA]]="",Tabla2[[#This Row],[IVA 4%]],Tabla3[[#This Row],[DEL 4% AL 2%]])</f>
        <v>0</v>
      </c>
      <c r="AE18" s="11">
        <f>Tabla2[[#This Row],[IVA 2%]]</f>
        <v>0</v>
      </c>
      <c r="AF18" s="11">
        <f>Tabla2[[#This Row],[IVA 1%]]</f>
        <v>0</v>
      </c>
      <c r="AG18" s="16">
        <f t="shared" si="0"/>
        <v>0</v>
      </c>
    </row>
    <row r="19" spans="1:33" x14ac:dyDescent="0.2">
      <c r="A19" s="52"/>
      <c r="B19" s="53"/>
      <c r="C19" s="53"/>
      <c r="D19" s="53"/>
      <c r="E19" s="53"/>
      <c r="F19" s="53"/>
      <c r="G19" s="54"/>
      <c r="H19" s="56"/>
      <c r="I19" s="56"/>
      <c r="J19" s="56"/>
      <c r="K19" s="12">
        <f>SUM(Tabla2[[#This Row],[EXENTO]:[ARTIC. 19]])</f>
        <v>0</v>
      </c>
      <c r="L19" s="56"/>
      <c r="M19" s="56"/>
      <c r="N19" s="56"/>
      <c r="O19" s="56"/>
      <c r="P19" s="13">
        <f>SUM(Tabla2[[#This Row],[SUBT-NoIVA]:[GRAV 1%]])</f>
        <v>0</v>
      </c>
      <c r="Q19" s="10">
        <f>ROUND(Tabla2[[#This Row],[GRAV 13%]]*13%,2)</f>
        <v>0</v>
      </c>
      <c r="R19" s="11">
        <f>ROUND(Tabla2[[#This Row],[GRAV 4%]]*4%,2)</f>
        <v>0</v>
      </c>
      <c r="S19" s="11">
        <f>ROUND(Tabla2[[#This Row],[GRAV 2%]]*2%,2)</f>
        <v>0</v>
      </c>
      <c r="T19" s="11">
        <f>ROUND(Tabla2[[#This Row],[GRAV 1%]]*1%,2)</f>
        <v>0</v>
      </c>
      <c r="U19" s="13">
        <f>SUM(Tabla2[[#This Row],[IVA 13%]:[IVA 1%]])</f>
        <v>0</v>
      </c>
      <c r="V19" s="14">
        <f>Tabla2[[#This Row],[SUBT-NoIVA]]+Tabla2[[#This Row],[SUB-TOT]]+Tabla2[[#This Row],[TOTAL-IVA]]</f>
        <v>0</v>
      </c>
      <c r="X19" s="10">
        <f>IF(Tabla2[[#This Row],[TIPO IVA]]="Ajust. 4%",ROUND(Tabla2[[#This Row],[GRAV 13%]]*4%,2),0)</f>
        <v>0</v>
      </c>
      <c r="Y19" s="10">
        <f>IF(Tabla2[[#This Row],[TIPO IVA]]="Ajust. 2%",ROUND(Tabla2[[#This Row],[GRAV 13%]]*2%,2),0)</f>
        <v>0</v>
      </c>
      <c r="Z19" s="15">
        <f>IF(Tabla2[[#This Row],[TIPO IVA]]="Ajust. 2%",ROUND(Tabla2[[#This Row],[GRAV 4%]]*2%,2),0)</f>
        <v>0</v>
      </c>
      <c r="AA19" s="50">
        <f>SUM(Tabla3[[#This Row],[DEL 13% AL 4%]:[DEL 4% AL 2%]])</f>
        <v>0</v>
      </c>
      <c r="AC19" s="11">
        <f>IF(Tabla2[[#This Row],[TIPO IVA]]="",Tabla2[[#This Row],[IVA 13%]],Tabla3[[#This Row],[DEL 13% AL 4%]]+Tabla3[[#This Row],[DEL 13% AL 2%]])</f>
        <v>0</v>
      </c>
      <c r="AD19" s="11">
        <f>IF(Tabla2[[#This Row],[TIPO IVA]]="",Tabla2[[#This Row],[IVA 4%]],Tabla3[[#This Row],[DEL 4% AL 2%]])</f>
        <v>0</v>
      </c>
      <c r="AE19" s="11">
        <f>Tabla2[[#This Row],[IVA 2%]]</f>
        <v>0</v>
      </c>
      <c r="AF19" s="11">
        <f>Tabla2[[#This Row],[IVA 1%]]</f>
        <v>0</v>
      </c>
      <c r="AG19" s="16">
        <f t="shared" si="0"/>
        <v>0</v>
      </c>
    </row>
    <row r="20" spans="1:33" x14ac:dyDescent="0.2">
      <c r="A20" s="52"/>
      <c r="B20" s="53"/>
      <c r="C20" s="53"/>
      <c r="D20" s="53"/>
      <c r="E20" s="53"/>
      <c r="F20" s="53"/>
      <c r="G20" s="54"/>
      <c r="H20" s="56"/>
      <c r="I20" s="56"/>
      <c r="J20" s="56"/>
      <c r="K20" s="12">
        <f>SUM(Tabla2[[#This Row],[EXENTO]:[ARTIC. 19]])</f>
        <v>0</v>
      </c>
      <c r="L20" s="56"/>
      <c r="M20" s="56"/>
      <c r="N20" s="56"/>
      <c r="O20" s="56"/>
      <c r="P20" s="13">
        <f>SUM(Tabla2[[#This Row],[SUBT-NoIVA]:[GRAV 1%]])</f>
        <v>0</v>
      </c>
      <c r="Q20" s="10">
        <f>ROUND(Tabla2[[#This Row],[GRAV 13%]]*13%,2)</f>
        <v>0</v>
      </c>
      <c r="R20" s="11">
        <f>ROUND(Tabla2[[#This Row],[GRAV 4%]]*4%,2)</f>
        <v>0</v>
      </c>
      <c r="S20" s="11">
        <f>ROUND(Tabla2[[#This Row],[GRAV 2%]]*2%,2)</f>
        <v>0</v>
      </c>
      <c r="T20" s="11">
        <f>ROUND(Tabla2[[#This Row],[GRAV 1%]]*1%,2)</f>
        <v>0</v>
      </c>
      <c r="U20" s="13">
        <f>SUM(Tabla2[[#This Row],[IVA 13%]:[IVA 1%]])</f>
        <v>0</v>
      </c>
      <c r="V20" s="14">
        <f>Tabla2[[#This Row],[SUBT-NoIVA]]+Tabla2[[#This Row],[SUB-TOT]]+Tabla2[[#This Row],[TOTAL-IVA]]</f>
        <v>0</v>
      </c>
      <c r="X20" s="10">
        <f>IF(Tabla2[[#This Row],[TIPO IVA]]="Ajust. 4%",ROUND(Tabla2[[#This Row],[GRAV 13%]]*4%,2),0)</f>
        <v>0</v>
      </c>
      <c r="Y20" s="10">
        <f>IF(Tabla2[[#This Row],[TIPO IVA]]="Ajust. 2%",ROUND(Tabla2[[#This Row],[GRAV 13%]]*2%,2),0)</f>
        <v>0</v>
      </c>
      <c r="Z20" s="15">
        <f>IF(Tabla2[[#This Row],[TIPO IVA]]="Ajust. 2%",ROUND(Tabla2[[#This Row],[GRAV 4%]]*2%,2),0)</f>
        <v>0</v>
      </c>
      <c r="AA20" s="50">
        <f>SUM(Tabla3[[#This Row],[DEL 13% AL 4%]:[DEL 4% AL 2%]])</f>
        <v>0</v>
      </c>
      <c r="AC20" s="11">
        <f>IF(Tabla2[[#This Row],[TIPO IVA]]="",Tabla2[[#This Row],[IVA 13%]],Tabla3[[#This Row],[DEL 13% AL 4%]]+Tabla3[[#This Row],[DEL 13% AL 2%]])</f>
        <v>0</v>
      </c>
      <c r="AD20" s="11">
        <f>IF(Tabla2[[#This Row],[TIPO IVA]]="",Tabla2[[#This Row],[IVA 4%]],Tabla3[[#This Row],[DEL 4% AL 2%]])</f>
        <v>0</v>
      </c>
      <c r="AE20" s="11">
        <f>Tabla2[[#This Row],[IVA 2%]]</f>
        <v>0</v>
      </c>
      <c r="AF20" s="11">
        <f>Tabla2[[#This Row],[IVA 1%]]</f>
        <v>0</v>
      </c>
      <c r="AG20" s="16">
        <f t="shared" si="0"/>
        <v>0</v>
      </c>
    </row>
    <row r="21" spans="1:33" x14ac:dyDescent="0.2">
      <c r="A21" s="52"/>
      <c r="B21" s="53"/>
      <c r="C21" s="53"/>
      <c r="D21" s="53"/>
      <c r="E21" s="53"/>
      <c r="F21" s="53"/>
      <c r="G21" s="54"/>
      <c r="H21" s="56"/>
      <c r="I21" s="56"/>
      <c r="J21" s="56"/>
      <c r="K21" s="12">
        <f>SUM(Tabla2[[#This Row],[EXENTO]:[ARTIC. 19]])</f>
        <v>0</v>
      </c>
      <c r="L21" s="56"/>
      <c r="M21" s="56"/>
      <c r="N21" s="56"/>
      <c r="O21" s="56"/>
      <c r="P21" s="13">
        <f>SUM(Tabla2[[#This Row],[SUBT-NoIVA]:[GRAV 1%]])</f>
        <v>0</v>
      </c>
      <c r="Q21" s="10">
        <f>ROUND(Tabla2[[#This Row],[GRAV 13%]]*13%,2)</f>
        <v>0</v>
      </c>
      <c r="R21" s="11">
        <f>ROUND(Tabla2[[#This Row],[GRAV 4%]]*4%,2)</f>
        <v>0</v>
      </c>
      <c r="S21" s="11">
        <f>ROUND(Tabla2[[#This Row],[GRAV 2%]]*2%,2)</f>
        <v>0</v>
      </c>
      <c r="T21" s="11">
        <f>ROUND(Tabla2[[#This Row],[GRAV 1%]]*1%,2)</f>
        <v>0</v>
      </c>
      <c r="U21" s="13">
        <f>SUM(Tabla2[[#This Row],[IVA 13%]:[IVA 1%]])</f>
        <v>0</v>
      </c>
      <c r="V21" s="14">
        <f>Tabla2[[#This Row],[SUBT-NoIVA]]+Tabla2[[#This Row],[SUB-TOT]]+Tabla2[[#This Row],[TOTAL-IVA]]</f>
        <v>0</v>
      </c>
      <c r="X21" s="10">
        <f>IF(Tabla2[[#This Row],[TIPO IVA]]="Ajust. 4%",ROUND(Tabla2[[#This Row],[GRAV 13%]]*4%,2),0)</f>
        <v>0</v>
      </c>
      <c r="Y21" s="10">
        <f>IF(Tabla2[[#This Row],[TIPO IVA]]="Ajust. 2%",ROUND(Tabla2[[#This Row],[GRAV 13%]]*2%,2),0)</f>
        <v>0</v>
      </c>
      <c r="Z21" s="15">
        <f>IF(Tabla2[[#This Row],[TIPO IVA]]="Ajust. 2%",ROUND(Tabla2[[#This Row],[GRAV 4%]]*2%,2),0)</f>
        <v>0</v>
      </c>
      <c r="AA21" s="50">
        <f>SUM(Tabla3[[#This Row],[DEL 13% AL 4%]:[DEL 4% AL 2%]])</f>
        <v>0</v>
      </c>
      <c r="AC21" s="11">
        <f>IF(Tabla2[[#This Row],[TIPO IVA]]="",Tabla2[[#This Row],[IVA 13%]],Tabla3[[#This Row],[DEL 13% AL 4%]]+Tabla3[[#This Row],[DEL 13% AL 2%]])</f>
        <v>0</v>
      </c>
      <c r="AD21" s="11">
        <f>IF(Tabla2[[#This Row],[TIPO IVA]]="",Tabla2[[#This Row],[IVA 4%]],Tabla3[[#This Row],[DEL 4% AL 2%]])</f>
        <v>0</v>
      </c>
      <c r="AE21" s="11">
        <f>Tabla2[[#This Row],[IVA 2%]]</f>
        <v>0</v>
      </c>
      <c r="AF21" s="11">
        <f>Tabla2[[#This Row],[IVA 1%]]</f>
        <v>0</v>
      </c>
      <c r="AG21" s="16">
        <f t="shared" si="0"/>
        <v>0</v>
      </c>
    </row>
    <row r="22" spans="1:33" x14ac:dyDescent="0.2">
      <c r="A22" s="52"/>
      <c r="B22" s="53"/>
      <c r="C22" s="53"/>
      <c r="D22" s="53"/>
      <c r="E22" s="53"/>
      <c r="F22" s="53"/>
      <c r="G22" s="54"/>
      <c r="H22" s="56"/>
      <c r="I22" s="56"/>
      <c r="J22" s="56"/>
      <c r="K22" s="12">
        <f>SUM(Tabla2[[#This Row],[EXENTO]:[ARTIC. 19]])</f>
        <v>0</v>
      </c>
      <c r="L22" s="56"/>
      <c r="M22" s="56"/>
      <c r="N22" s="56"/>
      <c r="O22" s="56"/>
      <c r="P22" s="13">
        <f>SUM(Tabla2[[#This Row],[SUBT-NoIVA]:[GRAV 1%]])</f>
        <v>0</v>
      </c>
      <c r="Q22" s="10">
        <f>ROUND(Tabla2[[#This Row],[GRAV 13%]]*13%,2)</f>
        <v>0</v>
      </c>
      <c r="R22" s="11">
        <f>ROUND(Tabla2[[#This Row],[GRAV 4%]]*4%,2)</f>
        <v>0</v>
      </c>
      <c r="S22" s="11">
        <f>ROUND(Tabla2[[#This Row],[GRAV 2%]]*2%,2)</f>
        <v>0</v>
      </c>
      <c r="T22" s="11">
        <f>ROUND(Tabla2[[#This Row],[GRAV 1%]]*1%,2)</f>
        <v>0</v>
      </c>
      <c r="U22" s="13">
        <f>SUM(Tabla2[[#This Row],[IVA 13%]:[IVA 1%]])</f>
        <v>0</v>
      </c>
      <c r="V22" s="14">
        <f>Tabla2[[#This Row],[SUBT-NoIVA]]+Tabla2[[#This Row],[SUB-TOT]]+Tabla2[[#This Row],[TOTAL-IVA]]</f>
        <v>0</v>
      </c>
      <c r="X22" s="10">
        <f>IF(Tabla2[[#This Row],[TIPO IVA]]="Ajust. 4%",ROUND(Tabla2[[#This Row],[GRAV 13%]]*4%,2),0)</f>
        <v>0</v>
      </c>
      <c r="Y22" s="10">
        <f>IF(Tabla2[[#This Row],[TIPO IVA]]="Ajust. 2%",ROUND(Tabla2[[#This Row],[GRAV 13%]]*2%,2),0)</f>
        <v>0</v>
      </c>
      <c r="Z22" s="15">
        <f>IF(Tabla2[[#This Row],[TIPO IVA]]="Ajust. 2%",ROUND(Tabla2[[#This Row],[GRAV 4%]]*2%,2),0)</f>
        <v>0</v>
      </c>
      <c r="AA22" s="50">
        <f>SUM(Tabla3[[#This Row],[DEL 13% AL 4%]:[DEL 4% AL 2%]])</f>
        <v>0</v>
      </c>
      <c r="AC22" s="11">
        <f>IF(Tabla2[[#This Row],[TIPO IVA]]="",Tabla2[[#This Row],[IVA 13%]],Tabla3[[#This Row],[DEL 13% AL 4%]]+Tabla3[[#This Row],[DEL 13% AL 2%]])</f>
        <v>0</v>
      </c>
      <c r="AD22" s="11">
        <f>IF(Tabla2[[#This Row],[TIPO IVA]]="",Tabla2[[#This Row],[IVA 4%]],Tabla3[[#This Row],[DEL 4% AL 2%]])</f>
        <v>0</v>
      </c>
      <c r="AE22" s="11">
        <f>Tabla2[[#This Row],[IVA 2%]]</f>
        <v>0</v>
      </c>
      <c r="AF22" s="11">
        <f>Tabla2[[#This Row],[IVA 1%]]</f>
        <v>0</v>
      </c>
      <c r="AG22" s="16">
        <f t="shared" si="0"/>
        <v>0</v>
      </c>
    </row>
    <row r="23" spans="1:33" x14ac:dyDescent="0.2">
      <c r="A23" s="52"/>
      <c r="B23" s="53"/>
      <c r="C23" s="53"/>
      <c r="D23" s="53"/>
      <c r="E23" s="53"/>
      <c r="F23" s="53"/>
      <c r="G23" s="54"/>
      <c r="H23" s="56"/>
      <c r="I23" s="56"/>
      <c r="J23" s="56"/>
      <c r="K23" s="12">
        <f>SUM(Tabla2[[#This Row],[EXENTO]:[ARTIC. 19]])</f>
        <v>0</v>
      </c>
      <c r="L23" s="56"/>
      <c r="M23" s="56"/>
      <c r="N23" s="56"/>
      <c r="O23" s="56"/>
      <c r="P23" s="13">
        <f>SUM(Tabla2[[#This Row],[SUBT-NoIVA]:[GRAV 1%]])</f>
        <v>0</v>
      </c>
      <c r="Q23" s="10">
        <f>ROUND(Tabla2[[#This Row],[GRAV 13%]]*13%,2)</f>
        <v>0</v>
      </c>
      <c r="R23" s="11">
        <f>ROUND(Tabla2[[#This Row],[GRAV 4%]]*4%,2)</f>
        <v>0</v>
      </c>
      <c r="S23" s="11">
        <f>ROUND(Tabla2[[#This Row],[GRAV 2%]]*2%,2)</f>
        <v>0</v>
      </c>
      <c r="T23" s="11">
        <f>ROUND(Tabla2[[#This Row],[GRAV 1%]]*1%,2)</f>
        <v>0</v>
      </c>
      <c r="U23" s="13">
        <f>SUM(Tabla2[[#This Row],[IVA 13%]:[IVA 1%]])</f>
        <v>0</v>
      </c>
      <c r="V23" s="14">
        <f>Tabla2[[#This Row],[SUBT-NoIVA]]+Tabla2[[#This Row],[SUB-TOT]]+Tabla2[[#This Row],[TOTAL-IVA]]</f>
        <v>0</v>
      </c>
      <c r="X23" s="10">
        <f>IF(Tabla2[[#This Row],[TIPO IVA]]="Ajust. 4%",ROUND(Tabla2[[#This Row],[GRAV 13%]]*4%,2),0)</f>
        <v>0</v>
      </c>
      <c r="Y23" s="10">
        <f>IF(Tabla2[[#This Row],[TIPO IVA]]="Ajust. 2%",ROUND(Tabla2[[#This Row],[GRAV 13%]]*2%,2),0)</f>
        <v>0</v>
      </c>
      <c r="Z23" s="15">
        <f>IF(Tabla2[[#This Row],[TIPO IVA]]="Ajust. 2%",ROUND(Tabla2[[#This Row],[GRAV 4%]]*2%,2),0)</f>
        <v>0</v>
      </c>
      <c r="AA23" s="50">
        <f>SUM(Tabla3[[#This Row],[DEL 13% AL 4%]:[DEL 4% AL 2%]])</f>
        <v>0</v>
      </c>
      <c r="AC23" s="11">
        <f>IF(Tabla2[[#This Row],[TIPO IVA]]="",Tabla2[[#This Row],[IVA 13%]],Tabla3[[#This Row],[DEL 13% AL 4%]]+Tabla3[[#This Row],[DEL 13% AL 2%]])</f>
        <v>0</v>
      </c>
      <c r="AD23" s="11">
        <f>IF(Tabla2[[#This Row],[TIPO IVA]]="",Tabla2[[#This Row],[IVA 4%]],Tabla3[[#This Row],[DEL 4% AL 2%]])</f>
        <v>0</v>
      </c>
      <c r="AE23" s="11">
        <f>Tabla2[[#This Row],[IVA 2%]]</f>
        <v>0</v>
      </c>
      <c r="AF23" s="11">
        <f>Tabla2[[#This Row],[IVA 1%]]</f>
        <v>0</v>
      </c>
      <c r="AG23" s="16">
        <f t="shared" si="0"/>
        <v>0</v>
      </c>
    </row>
    <row r="24" spans="1:33" x14ac:dyDescent="0.2">
      <c r="A24" s="52"/>
      <c r="B24" s="53"/>
      <c r="C24" s="53"/>
      <c r="D24" s="53"/>
      <c r="E24" s="53"/>
      <c r="F24" s="53"/>
      <c r="G24" s="54"/>
      <c r="H24" s="56"/>
      <c r="I24" s="56"/>
      <c r="J24" s="56"/>
      <c r="K24" s="12">
        <f>SUM(Tabla2[[#This Row],[EXENTO]:[ARTIC. 19]])</f>
        <v>0</v>
      </c>
      <c r="L24" s="56"/>
      <c r="M24" s="56"/>
      <c r="N24" s="56"/>
      <c r="O24" s="56"/>
      <c r="P24" s="13">
        <f>SUM(Tabla2[[#This Row],[SUBT-NoIVA]:[GRAV 1%]])</f>
        <v>0</v>
      </c>
      <c r="Q24" s="10">
        <f>ROUND(Tabla2[[#This Row],[GRAV 13%]]*13%,2)</f>
        <v>0</v>
      </c>
      <c r="R24" s="11">
        <f>ROUND(Tabla2[[#This Row],[GRAV 4%]]*4%,2)</f>
        <v>0</v>
      </c>
      <c r="S24" s="11">
        <f>ROUND(Tabla2[[#This Row],[GRAV 2%]]*2%,2)</f>
        <v>0</v>
      </c>
      <c r="T24" s="11">
        <f>ROUND(Tabla2[[#This Row],[GRAV 1%]]*1%,2)</f>
        <v>0</v>
      </c>
      <c r="U24" s="13">
        <f>SUM(Tabla2[[#This Row],[IVA 13%]:[IVA 1%]])</f>
        <v>0</v>
      </c>
      <c r="V24" s="14">
        <f>Tabla2[[#This Row],[SUBT-NoIVA]]+Tabla2[[#This Row],[SUB-TOT]]+Tabla2[[#This Row],[TOTAL-IVA]]</f>
        <v>0</v>
      </c>
      <c r="X24" s="10">
        <f>IF(Tabla2[[#This Row],[TIPO IVA]]="Ajust. 4%",ROUND(Tabla2[[#This Row],[GRAV 13%]]*4%,2),0)</f>
        <v>0</v>
      </c>
      <c r="Y24" s="10">
        <f>IF(Tabla2[[#This Row],[TIPO IVA]]="Ajust. 2%",ROUND(Tabla2[[#This Row],[GRAV 13%]]*2%,2),0)</f>
        <v>0</v>
      </c>
      <c r="Z24" s="15">
        <f>IF(Tabla2[[#This Row],[TIPO IVA]]="Ajust. 2%",ROUND(Tabla2[[#This Row],[GRAV 4%]]*2%,2),0)</f>
        <v>0</v>
      </c>
      <c r="AA24" s="50">
        <f>SUM(Tabla3[[#This Row],[DEL 13% AL 4%]:[DEL 4% AL 2%]])</f>
        <v>0</v>
      </c>
      <c r="AC24" s="11">
        <f>IF(Tabla2[[#This Row],[TIPO IVA]]="",Tabla2[[#This Row],[IVA 13%]],Tabla3[[#This Row],[DEL 13% AL 4%]]+Tabla3[[#This Row],[DEL 13% AL 2%]])</f>
        <v>0</v>
      </c>
      <c r="AD24" s="11">
        <f>IF(Tabla2[[#This Row],[TIPO IVA]]="",Tabla2[[#This Row],[IVA 4%]],Tabla3[[#This Row],[DEL 4% AL 2%]])</f>
        <v>0</v>
      </c>
      <c r="AE24" s="11">
        <f>Tabla2[[#This Row],[IVA 2%]]</f>
        <v>0</v>
      </c>
      <c r="AF24" s="11">
        <f>Tabla2[[#This Row],[IVA 1%]]</f>
        <v>0</v>
      </c>
      <c r="AG24" s="16">
        <f t="shared" si="0"/>
        <v>0</v>
      </c>
    </row>
    <row r="25" spans="1:33" x14ac:dyDescent="0.2">
      <c r="A25" s="52"/>
      <c r="B25" s="53"/>
      <c r="C25" s="53"/>
      <c r="D25" s="53"/>
      <c r="E25" s="53"/>
      <c r="F25" s="53"/>
      <c r="G25" s="54"/>
      <c r="H25" s="56"/>
      <c r="I25" s="56"/>
      <c r="J25" s="56"/>
      <c r="K25" s="12">
        <f>SUM(Tabla2[[#This Row],[EXENTO]:[ARTIC. 19]])</f>
        <v>0</v>
      </c>
      <c r="L25" s="56"/>
      <c r="M25" s="56"/>
      <c r="N25" s="56"/>
      <c r="O25" s="56"/>
      <c r="P25" s="13">
        <f>SUM(Tabla2[[#This Row],[SUBT-NoIVA]:[GRAV 1%]])</f>
        <v>0</v>
      </c>
      <c r="Q25" s="10">
        <f>ROUND(Tabla2[[#This Row],[GRAV 13%]]*13%,2)</f>
        <v>0</v>
      </c>
      <c r="R25" s="11">
        <f>ROUND(Tabla2[[#This Row],[GRAV 4%]]*4%,2)</f>
        <v>0</v>
      </c>
      <c r="S25" s="11">
        <f>ROUND(Tabla2[[#This Row],[GRAV 2%]]*2%,2)</f>
        <v>0</v>
      </c>
      <c r="T25" s="11">
        <f>ROUND(Tabla2[[#This Row],[GRAV 1%]]*1%,2)</f>
        <v>0</v>
      </c>
      <c r="U25" s="13">
        <f>SUM(Tabla2[[#This Row],[IVA 13%]:[IVA 1%]])</f>
        <v>0</v>
      </c>
      <c r="V25" s="14">
        <f>Tabla2[[#This Row],[SUBT-NoIVA]]+Tabla2[[#This Row],[SUB-TOT]]+Tabla2[[#This Row],[TOTAL-IVA]]</f>
        <v>0</v>
      </c>
      <c r="X25" s="10">
        <f>IF(Tabla2[[#This Row],[TIPO IVA]]="Ajust. 4%",ROUND(Tabla2[[#This Row],[GRAV 13%]]*4%,2),0)</f>
        <v>0</v>
      </c>
      <c r="Y25" s="10">
        <f>IF(Tabla2[[#This Row],[TIPO IVA]]="Ajust. 2%",ROUND(Tabla2[[#This Row],[GRAV 13%]]*2%,2),0)</f>
        <v>0</v>
      </c>
      <c r="Z25" s="15">
        <f>IF(Tabla2[[#This Row],[TIPO IVA]]="Ajust. 2%",ROUND(Tabla2[[#This Row],[GRAV 4%]]*2%,2),0)</f>
        <v>0</v>
      </c>
      <c r="AA25" s="50">
        <f>SUM(Tabla3[[#This Row],[DEL 13% AL 4%]:[DEL 4% AL 2%]])</f>
        <v>0</v>
      </c>
      <c r="AC25" s="11">
        <f>IF(Tabla2[[#This Row],[TIPO IVA]]="",Tabla2[[#This Row],[IVA 13%]],Tabla3[[#This Row],[DEL 13% AL 4%]]+Tabla3[[#This Row],[DEL 13% AL 2%]])</f>
        <v>0</v>
      </c>
      <c r="AD25" s="11">
        <f>IF(Tabla2[[#This Row],[TIPO IVA]]="",Tabla2[[#This Row],[IVA 4%]],Tabla3[[#This Row],[DEL 4% AL 2%]])</f>
        <v>0</v>
      </c>
      <c r="AE25" s="11">
        <f>Tabla2[[#This Row],[IVA 2%]]</f>
        <v>0</v>
      </c>
      <c r="AF25" s="11">
        <f>Tabla2[[#This Row],[IVA 1%]]</f>
        <v>0</v>
      </c>
      <c r="AG25" s="16">
        <f t="shared" si="0"/>
        <v>0</v>
      </c>
    </row>
    <row r="26" spans="1:33" x14ac:dyDescent="0.2">
      <c r="A26" s="52"/>
      <c r="B26" s="53"/>
      <c r="C26" s="53"/>
      <c r="D26" s="53"/>
      <c r="E26" s="53"/>
      <c r="F26" s="53"/>
      <c r="G26" s="54"/>
      <c r="H26" s="56"/>
      <c r="I26" s="56"/>
      <c r="J26" s="56"/>
      <c r="K26" s="12">
        <f>SUM(Tabla2[[#This Row],[EXENTO]:[ARTIC. 19]])</f>
        <v>0</v>
      </c>
      <c r="L26" s="56"/>
      <c r="M26" s="56"/>
      <c r="N26" s="56"/>
      <c r="O26" s="56"/>
      <c r="P26" s="13">
        <f>SUM(Tabla2[[#This Row],[SUBT-NoIVA]:[GRAV 1%]])</f>
        <v>0</v>
      </c>
      <c r="Q26" s="10">
        <f>ROUND(Tabla2[[#This Row],[GRAV 13%]]*13%,2)</f>
        <v>0</v>
      </c>
      <c r="R26" s="11">
        <f>ROUND(Tabla2[[#This Row],[GRAV 4%]]*4%,2)</f>
        <v>0</v>
      </c>
      <c r="S26" s="11">
        <f>ROUND(Tabla2[[#This Row],[GRAV 2%]]*2%,2)</f>
        <v>0</v>
      </c>
      <c r="T26" s="11">
        <f>ROUND(Tabla2[[#This Row],[GRAV 1%]]*1%,2)</f>
        <v>0</v>
      </c>
      <c r="U26" s="13">
        <f>SUM(Tabla2[[#This Row],[IVA 13%]:[IVA 1%]])</f>
        <v>0</v>
      </c>
      <c r="V26" s="14">
        <f>Tabla2[[#This Row],[SUBT-NoIVA]]+Tabla2[[#This Row],[SUB-TOT]]+Tabla2[[#This Row],[TOTAL-IVA]]</f>
        <v>0</v>
      </c>
      <c r="X26" s="10">
        <f>IF(Tabla2[[#This Row],[TIPO IVA]]="Ajust. 4%",ROUND(Tabla2[[#This Row],[GRAV 13%]]*4%,2),0)</f>
        <v>0</v>
      </c>
      <c r="Y26" s="10">
        <f>IF(Tabla2[[#This Row],[TIPO IVA]]="Ajust. 2%",ROUND(Tabla2[[#This Row],[GRAV 13%]]*2%,2),0)</f>
        <v>0</v>
      </c>
      <c r="Z26" s="15">
        <f>IF(Tabla2[[#This Row],[TIPO IVA]]="Ajust. 2%",ROUND(Tabla2[[#This Row],[GRAV 4%]]*2%,2),0)</f>
        <v>0</v>
      </c>
      <c r="AA26" s="50">
        <f>SUM(Tabla3[[#This Row],[DEL 13% AL 4%]:[DEL 4% AL 2%]])</f>
        <v>0</v>
      </c>
      <c r="AC26" s="11">
        <f>IF(Tabla2[[#This Row],[TIPO IVA]]="",Tabla2[[#This Row],[IVA 13%]],Tabla3[[#This Row],[DEL 13% AL 4%]]+Tabla3[[#This Row],[DEL 13% AL 2%]])</f>
        <v>0</v>
      </c>
      <c r="AD26" s="11">
        <f>IF(Tabla2[[#This Row],[TIPO IVA]]="",Tabla2[[#This Row],[IVA 4%]],Tabla3[[#This Row],[DEL 4% AL 2%]])</f>
        <v>0</v>
      </c>
      <c r="AE26" s="11">
        <f>Tabla2[[#This Row],[IVA 2%]]</f>
        <v>0</v>
      </c>
      <c r="AF26" s="11">
        <f>Tabla2[[#This Row],[IVA 1%]]</f>
        <v>0</v>
      </c>
      <c r="AG26" s="16">
        <f t="shared" si="0"/>
        <v>0</v>
      </c>
    </row>
    <row r="27" spans="1:33" x14ac:dyDescent="0.2">
      <c r="A27" s="52"/>
      <c r="B27" s="53"/>
      <c r="C27" s="53"/>
      <c r="D27" s="53"/>
      <c r="E27" s="53"/>
      <c r="F27" s="53"/>
      <c r="G27" s="54"/>
      <c r="H27" s="56"/>
      <c r="I27" s="56"/>
      <c r="J27" s="56"/>
      <c r="K27" s="12">
        <f>SUM(Tabla2[[#This Row],[EXENTO]:[ARTIC. 19]])</f>
        <v>0</v>
      </c>
      <c r="L27" s="56"/>
      <c r="M27" s="56"/>
      <c r="N27" s="56"/>
      <c r="O27" s="56"/>
      <c r="P27" s="13">
        <f>SUM(Tabla2[[#This Row],[SUBT-NoIVA]:[GRAV 1%]])</f>
        <v>0</v>
      </c>
      <c r="Q27" s="10">
        <f>ROUND(Tabla2[[#This Row],[GRAV 13%]]*13%,2)</f>
        <v>0</v>
      </c>
      <c r="R27" s="11">
        <f>ROUND(Tabla2[[#This Row],[GRAV 4%]]*4%,2)</f>
        <v>0</v>
      </c>
      <c r="S27" s="11">
        <f>ROUND(Tabla2[[#This Row],[GRAV 2%]]*2%,2)</f>
        <v>0</v>
      </c>
      <c r="T27" s="11">
        <f>ROUND(Tabla2[[#This Row],[GRAV 1%]]*1%,2)</f>
        <v>0</v>
      </c>
      <c r="U27" s="13">
        <f>SUM(Tabla2[[#This Row],[IVA 13%]:[IVA 1%]])</f>
        <v>0</v>
      </c>
      <c r="V27" s="14">
        <f>Tabla2[[#This Row],[SUBT-NoIVA]]+Tabla2[[#This Row],[SUB-TOT]]+Tabla2[[#This Row],[TOTAL-IVA]]</f>
        <v>0</v>
      </c>
      <c r="X27" s="10">
        <f>IF(Tabla2[[#This Row],[TIPO IVA]]="Ajust. 4%",ROUND(Tabla2[[#This Row],[GRAV 13%]]*4%,2),0)</f>
        <v>0</v>
      </c>
      <c r="Y27" s="10">
        <f>IF(Tabla2[[#This Row],[TIPO IVA]]="Ajust. 2%",ROUND(Tabla2[[#This Row],[GRAV 13%]]*2%,2),0)</f>
        <v>0</v>
      </c>
      <c r="Z27" s="15">
        <f>IF(Tabla2[[#This Row],[TIPO IVA]]="Ajust. 2%",ROUND(Tabla2[[#This Row],[GRAV 4%]]*2%,2),0)</f>
        <v>0</v>
      </c>
      <c r="AA27" s="50">
        <f>SUM(Tabla3[[#This Row],[DEL 13% AL 4%]:[DEL 4% AL 2%]])</f>
        <v>0</v>
      </c>
      <c r="AC27" s="11">
        <f>IF(Tabla2[[#This Row],[TIPO IVA]]="",Tabla2[[#This Row],[IVA 13%]],Tabla3[[#This Row],[DEL 13% AL 4%]]+Tabla3[[#This Row],[DEL 13% AL 2%]])</f>
        <v>0</v>
      </c>
      <c r="AD27" s="11">
        <f>IF(Tabla2[[#This Row],[TIPO IVA]]="",Tabla2[[#This Row],[IVA 4%]],Tabla3[[#This Row],[DEL 4% AL 2%]])</f>
        <v>0</v>
      </c>
      <c r="AE27" s="11">
        <f>Tabla2[[#This Row],[IVA 2%]]</f>
        <v>0</v>
      </c>
      <c r="AF27" s="11">
        <f>Tabla2[[#This Row],[IVA 1%]]</f>
        <v>0</v>
      </c>
      <c r="AG27" s="16">
        <f t="shared" si="0"/>
        <v>0</v>
      </c>
    </row>
    <row r="28" spans="1:33" x14ac:dyDescent="0.2">
      <c r="A28" s="52"/>
      <c r="B28" s="53"/>
      <c r="C28" s="53"/>
      <c r="D28" s="53"/>
      <c r="E28" s="53"/>
      <c r="F28" s="53"/>
      <c r="G28" s="54"/>
      <c r="H28" s="56"/>
      <c r="I28" s="56"/>
      <c r="J28" s="56"/>
      <c r="K28" s="12">
        <f>SUM(Tabla2[[#This Row],[EXENTO]:[ARTIC. 19]])</f>
        <v>0</v>
      </c>
      <c r="L28" s="56"/>
      <c r="M28" s="56"/>
      <c r="N28" s="56"/>
      <c r="O28" s="56"/>
      <c r="P28" s="13">
        <f>SUM(Tabla2[[#This Row],[SUBT-NoIVA]:[GRAV 1%]])</f>
        <v>0</v>
      </c>
      <c r="Q28" s="10">
        <f>ROUND(Tabla2[[#This Row],[GRAV 13%]]*13%,2)</f>
        <v>0</v>
      </c>
      <c r="R28" s="11">
        <f>ROUND(Tabla2[[#This Row],[GRAV 4%]]*4%,2)</f>
        <v>0</v>
      </c>
      <c r="S28" s="11">
        <f>ROUND(Tabla2[[#This Row],[GRAV 2%]]*2%,2)</f>
        <v>0</v>
      </c>
      <c r="T28" s="11">
        <f>ROUND(Tabla2[[#This Row],[GRAV 1%]]*1%,2)</f>
        <v>0</v>
      </c>
      <c r="U28" s="13">
        <f>SUM(Tabla2[[#This Row],[IVA 13%]:[IVA 1%]])</f>
        <v>0</v>
      </c>
      <c r="V28" s="14">
        <f>Tabla2[[#This Row],[SUBT-NoIVA]]+Tabla2[[#This Row],[SUB-TOT]]+Tabla2[[#This Row],[TOTAL-IVA]]</f>
        <v>0</v>
      </c>
      <c r="X28" s="10">
        <f>IF(Tabla2[[#This Row],[TIPO IVA]]="Ajust. 4%",ROUND(Tabla2[[#This Row],[GRAV 13%]]*4%,2),0)</f>
        <v>0</v>
      </c>
      <c r="Y28" s="10">
        <f>IF(Tabla2[[#This Row],[TIPO IVA]]="Ajust. 2%",ROUND(Tabla2[[#This Row],[GRAV 13%]]*2%,2),0)</f>
        <v>0</v>
      </c>
      <c r="Z28" s="15">
        <f>IF(Tabla2[[#This Row],[TIPO IVA]]="Ajust. 2%",ROUND(Tabla2[[#This Row],[GRAV 4%]]*2%,2),0)</f>
        <v>0</v>
      </c>
      <c r="AA28" s="50">
        <f>SUM(Tabla3[[#This Row],[DEL 13% AL 4%]:[DEL 4% AL 2%]])</f>
        <v>0</v>
      </c>
      <c r="AC28" s="11">
        <f>IF(Tabla2[[#This Row],[TIPO IVA]]="",Tabla2[[#This Row],[IVA 13%]],Tabla3[[#This Row],[DEL 13% AL 4%]]+Tabla3[[#This Row],[DEL 13% AL 2%]])</f>
        <v>0</v>
      </c>
      <c r="AD28" s="11">
        <f>IF(Tabla2[[#This Row],[TIPO IVA]]="",Tabla2[[#This Row],[IVA 4%]],Tabla3[[#This Row],[DEL 4% AL 2%]])</f>
        <v>0</v>
      </c>
      <c r="AE28" s="11">
        <f>Tabla2[[#This Row],[IVA 2%]]</f>
        <v>0</v>
      </c>
      <c r="AF28" s="11">
        <f>Tabla2[[#This Row],[IVA 1%]]</f>
        <v>0</v>
      </c>
      <c r="AG28" s="16">
        <f t="shared" si="0"/>
        <v>0</v>
      </c>
    </row>
    <row r="29" spans="1:33" x14ac:dyDescent="0.2">
      <c r="A29" s="52"/>
      <c r="B29" s="53"/>
      <c r="C29" s="53"/>
      <c r="D29" s="53"/>
      <c r="E29" s="53"/>
      <c r="F29" s="53"/>
      <c r="G29" s="54"/>
      <c r="H29" s="56"/>
      <c r="I29" s="56"/>
      <c r="J29" s="56"/>
      <c r="K29" s="12">
        <f>SUM(Tabla2[[#This Row],[EXENTO]:[ARTIC. 19]])</f>
        <v>0</v>
      </c>
      <c r="L29" s="56"/>
      <c r="M29" s="56"/>
      <c r="N29" s="56"/>
      <c r="O29" s="56"/>
      <c r="P29" s="13">
        <f>SUM(Tabla2[[#This Row],[SUBT-NoIVA]:[GRAV 1%]])</f>
        <v>0</v>
      </c>
      <c r="Q29" s="10">
        <f>ROUND(Tabla2[[#This Row],[GRAV 13%]]*13%,2)</f>
        <v>0</v>
      </c>
      <c r="R29" s="11">
        <f>ROUND(Tabla2[[#This Row],[GRAV 4%]]*4%,2)</f>
        <v>0</v>
      </c>
      <c r="S29" s="11">
        <f>ROUND(Tabla2[[#This Row],[GRAV 2%]]*2%,2)</f>
        <v>0</v>
      </c>
      <c r="T29" s="11">
        <f>ROUND(Tabla2[[#This Row],[GRAV 1%]]*1%,2)</f>
        <v>0</v>
      </c>
      <c r="U29" s="13">
        <f>SUM(Tabla2[[#This Row],[IVA 13%]:[IVA 1%]])</f>
        <v>0</v>
      </c>
      <c r="V29" s="14">
        <f>Tabla2[[#This Row],[SUBT-NoIVA]]+Tabla2[[#This Row],[SUB-TOT]]+Tabla2[[#This Row],[TOTAL-IVA]]</f>
        <v>0</v>
      </c>
      <c r="X29" s="10">
        <f>IF(Tabla2[[#This Row],[TIPO IVA]]="Ajust. 4%",ROUND(Tabla2[[#This Row],[GRAV 13%]]*4%,2),0)</f>
        <v>0</v>
      </c>
      <c r="Y29" s="10">
        <f>IF(Tabla2[[#This Row],[TIPO IVA]]="Ajust. 2%",ROUND(Tabla2[[#This Row],[GRAV 13%]]*2%,2),0)</f>
        <v>0</v>
      </c>
      <c r="Z29" s="15">
        <f>IF(Tabla2[[#This Row],[TIPO IVA]]="Ajust. 2%",ROUND(Tabla2[[#This Row],[GRAV 4%]]*2%,2),0)</f>
        <v>0</v>
      </c>
      <c r="AA29" s="50">
        <f>SUM(Tabla3[[#This Row],[DEL 13% AL 4%]:[DEL 4% AL 2%]])</f>
        <v>0</v>
      </c>
      <c r="AC29" s="11">
        <f>IF(Tabla2[[#This Row],[TIPO IVA]]="",Tabla2[[#This Row],[IVA 13%]],Tabla3[[#This Row],[DEL 13% AL 4%]]+Tabla3[[#This Row],[DEL 13% AL 2%]])</f>
        <v>0</v>
      </c>
      <c r="AD29" s="11">
        <f>IF(Tabla2[[#This Row],[TIPO IVA]]="",Tabla2[[#This Row],[IVA 4%]],Tabla3[[#This Row],[DEL 4% AL 2%]])</f>
        <v>0</v>
      </c>
      <c r="AE29" s="11">
        <f>Tabla2[[#This Row],[IVA 2%]]</f>
        <v>0</v>
      </c>
      <c r="AF29" s="11">
        <f>Tabla2[[#This Row],[IVA 1%]]</f>
        <v>0</v>
      </c>
      <c r="AG29" s="16">
        <f t="shared" si="0"/>
        <v>0</v>
      </c>
    </row>
    <row r="30" spans="1:33" x14ac:dyDescent="0.2">
      <c r="A30" s="52"/>
      <c r="B30" s="53"/>
      <c r="C30" s="53"/>
      <c r="D30" s="53"/>
      <c r="E30" s="53"/>
      <c r="F30" s="53"/>
      <c r="G30" s="54"/>
      <c r="H30" s="56"/>
      <c r="I30" s="56"/>
      <c r="J30" s="56"/>
      <c r="K30" s="12">
        <f>SUM(Tabla2[[#This Row],[EXENTO]:[ARTIC. 19]])</f>
        <v>0</v>
      </c>
      <c r="L30" s="56"/>
      <c r="M30" s="56"/>
      <c r="N30" s="56"/>
      <c r="O30" s="56"/>
      <c r="P30" s="13">
        <f>SUM(Tabla2[[#This Row],[SUBT-NoIVA]:[GRAV 1%]])</f>
        <v>0</v>
      </c>
      <c r="Q30" s="10">
        <f>ROUND(Tabla2[[#This Row],[GRAV 13%]]*13%,2)</f>
        <v>0</v>
      </c>
      <c r="R30" s="11">
        <f>ROUND(Tabla2[[#This Row],[GRAV 4%]]*4%,2)</f>
        <v>0</v>
      </c>
      <c r="S30" s="11">
        <f>ROUND(Tabla2[[#This Row],[GRAV 2%]]*2%,2)</f>
        <v>0</v>
      </c>
      <c r="T30" s="11">
        <f>ROUND(Tabla2[[#This Row],[GRAV 1%]]*1%,2)</f>
        <v>0</v>
      </c>
      <c r="U30" s="13">
        <f>SUM(Tabla2[[#This Row],[IVA 13%]:[IVA 1%]])</f>
        <v>0</v>
      </c>
      <c r="V30" s="14">
        <f>Tabla2[[#This Row],[SUBT-NoIVA]]+Tabla2[[#This Row],[SUB-TOT]]+Tabla2[[#This Row],[TOTAL-IVA]]</f>
        <v>0</v>
      </c>
      <c r="X30" s="10">
        <f>IF(Tabla2[[#This Row],[TIPO IVA]]="Ajust. 4%",ROUND(Tabla2[[#This Row],[GRAV 13%]]*4%,2),0)</f>
        <v>0</v>
      </c>
      <c r="Y30" s="10">
        <f>IF(Tabla2[[#This Row],[TIPO IVA]]="Ajust. 2%",ROUND(Tabla2[[#This Row],[GRAV 13%]]*2%,2),0)</f>
        <v>0</v>
      </c>
      <c r="Z30" s="15">
        <f>IF(Tabla2[[#This Row],[TIPO IVA]]="Ajust. 2%",ROUND(Tabla2[[#This Row],[GRAV 4%]]*2%,2),0)</f>
        <v>0</v>
      </c>
      <c r="AA30" s="50">
        <f>SUM(Tabla3[[#This Row],[DEL 13% AL 4%]:[DEL 4% AL 2%]])</f>
        <v>0</v>
      </c>
      <c r="AC30" s="11">
        <f>IF(Tabla2[[#This Row],[TIPO IVA]]="",Tabla2[[#This Row],[IVA 13%]],Tabla3[[#This Row],[DEL 13% AL 4%]]+Tabla3[[#This Row],[DEL 13% AL 2%]])</f>
        <v>0</v>
      </c>
      <c r="AD30" s="11">
        <f>IF(Tabla2[[#This Row],[TIPO IVA]]="",Tabla2[[#This Row],[IVA 4%]],Tabla3[[#This Row],[DEL 4% AL 2%]])</f>
        <v>0</v>
      </c>
      <c r="AE30" s="11">
        <f>Tabla2[[#This Row],[IVA 2%]]</f>
        <v>0</v>
      </c>
      <c r="AF30" s="11">
        <f>Tabla2[[#This Row],[IVA 1%]]</f>
        <v>0</v>
      </c>
      <c r="AG30" s="16">
        <f t="shared" si="0"/>
        <v>0</v>
      </c>
    </row>
    <row r="31" spans="1:33" x14ac:dyDescent="0.2">
      <c r="A31" s="52"/>
      <c r="B31" s="53"/>
      <c r="C31" s="53"/>
      <c r="D31" s="53"/>
      <c r="E31" s="53"/>
      <c r="F31" s="53"/>
      <c r="G31" s="54"/>
      <c r="H31" s="56"/>
      <c r="I31" s="56"/>
      <c r="J31" s="56"/>
      <c r="K31" s="12">
        <f>SUM(Tabla2[[#This Row],[EXENTO]:[ARTIC. 19]])</f>
        <v>0</v>
      </c>
      <c r="L31" s="56"/>
      <c r="M31" s="56"/>
      <c r="N31" s="56"/>
      <c r="O31" s="56"/>
      <c r="P31" s="13">
        <f>SUM(Tabla2[[#This Row],[SUBT-NoIVA]:[GRAV 1%]])</f>
        <v>0</v>
      </c>
      <c r="Q31" s="10">
        <f>ROUND(Tabla2[[#This Row],[GRAV 13%]]*13%,2)</f>
        <v>0</v>
      </c>
      <c r="R31" s="11">
        <f>ROUND(Tabla2[[#This Row],[GRAV 4%]]*4%,2)</f>
        <v>0</v>
      </c>
      <c r="S31" s="11">
        <f>ROUND(Tabla2[[#This Row],[GRAV 2%]]*2%,2)</f>
        <v>0</v>
      </c>
      <c r="T31" s="11">
        <f>ROUND(Tabla2[[#This Row],[GRAV 1%]]*1%,2)</f>
        <v>0</v>
      </c>
      <c r="U31" s="13">
        <f>SUM(Tabla2[[#This Row],[IVA 13%]:[IVA 1%]])</f>
        <v>0</v>
      </c>
      <c r="V31" s="14">
        <f>Tabla2[[#This Row],[SUBT-NoIVA]]+Tabla2[[#This Row],[SUB-TOT]]+Tabla2[[#This Row],[TOTAL-IVA]]</f>
        <v>0</v>
      </c>
      <c r="X31" s="10">
        <f>IF(Tabla2[[#This Row],[TIPO IVA]]="Ajust. 4%",ROUND(Tabla2[[#This Row],[GRAV 13%]]*4%,2),0)</f>
        <v>0</v>
      </c>
      <c r="Y31" s="10">
        <f>IF(Tabla2[[#This Row],[TIPO IVA]]="Ajust. 2%",ROUND(Tabla2[[#This Row],[GRAV 13%]]*2%,2),0)</f>
        <v>0</v>
      </c>
      <c r="Z31" s="15">
        <f>IF(Tabla2[[#This Row],[TIPO IVA]]="Ajust. 2%",ROUND(Tabla2[[#This Row],[GRAV 4%]]*2%,2),0)</f>
        <v>0</v>
      </c>
      <c r="AA31" s="50">
        <f>SUM(Tabla3[[#This Row],[DEL 13% AL 4%]:[DEL 4% AL 2%]])</f>
        <v>0</v>
      </c>
      <c r="AC31" s="11">
        <f>IF(Tabla2[[#This Row],[TIPO IVA]]="",Tabla2[[#This Row],[IVA 13%]],Tabla3[[#This Row],[DEL 13% AL 4%]]+Tabla3[[#This Row],[DEL 13% AL 2%]])</f>
        <v>0</v>
      </c>
      <c r="AD31" s="11">
        <f>IF(Tabla2[[#This Row],[TIPO IVA]]="",Tabla2[[#This Row],[IVA 4%]],Tabla3[[#This Row],[DEL 4% AL 2%]])</f>
        <v>0</v>
      </c>
      <c r="AE31" s="11">
        <f>Tabla2[[#This Row],[IVA 2%]]</f>
        <v>0</v>
      </c>
      <c r="AF31" s="11">
        <f>Tabla2[[#This Row],[IVA 1%]]</f>
        <v>0</v>
      </c>
      <c r="AG31" s="16">
        <f t="shared" si="0"/>
        <v>0</v>
      </c>
    </row>
    <row r="32" spans="1:33" x14ac:dyDescent="0.2">
      <c r="A32" s="52"/>
      <c r="B32" s="53"/>
      <c r="C32" s="53"/>
      <c r="D32" s="53"/>
      <c r="E32" s="53"/>
      <c r="F32" s="53"/>
      <c r="G32" s="54"/>
      <c r="H32" s="56"/>
      <c r="I32" s="56"/>
      <c r="J32" s="56"/>
      <c r="K32" s="12">
        <f>SUM(Tabla2[[#This Row],[EXENTO]:[ARTIC. 19]])</f>
        <v>0</v>
      </c>
      <c r="L32" s="56"/>
      <c r="M32" s="56"/>
      <c r="N32" s="56"/>
      <c r="O32" s="56"/>
      <c r="P32" s="13">
        <f>SUM(Tabla2[[#This Row],[SUBT-NoIVA]:[GRAV 1%]])</f>
        <v>0</v>
      </c>
      <c r="Q32" s="10">
        <f>ROUND(Tabla2[[#This Row],[GRAV 13%]]*13%,2)</f>
        <v>0</v>
      </c>
      <c r="R32" s="11">
        <f>ROUND(Tabla2[[#This Row],[GRAV 4%]]*4%,2)</f>
        <v>0</v>
      </c>
      <c r="S32" s="11">
        <f>ROUND(Tabla2[[#This Row],[GRAV 2%]]*2%,2)</f>
        <v>0</v>
      </c>
      <c r="T32" s="11">
        <f>ROUND(Tabla2[[#This Row],[GRAV 1%]]*1%,2)</f>
        <v>0</v>
      </c>
      <c r="U32" s="13">
        <f>SUM(Tabla2[[#This Row],[IVA 13%]:[IVA 1%]])</f>
        <v>0</v>
      </c>
      <c r="V32" s="14">
        <f>Tabla2[[#This Row],[SUBT-NoIVA]]+Tabla2[[#This Row],[SUB-TOT]]+Tabla2[[#This Row],[TOTAL-IVA]]</f>
        <v>0</v>
      </c>
      <c r="X32" s="10">
        <f>IF(Tabla2[[#This Row],[TIPO IVA]]="Ajust. 4%",ROUND(Tabla2[[#This Row],[GRAV 13%]]*4%,2),0)</f>
        <v>0</v>
      </c>
      <c r="Y32" s="10">
        <f>IF(Tabla2[[#This Row],[TIPO IVA]]="Ajust. 2%",ROUND(Tabla2[[#This Row],[GRAV 13%]]*2%,2),0)</f>
        <v>0</v>
      </c>
      <c r="Z32" s="15">
        <f>IF(Tabla2[[#This Row],[TIPO IVA]]="Ajust. 2%",ROUND(Tabla2[[#This Row],[GRAV 4%]]*2%,2),0)</f>
        <v>0</v>
      </c>
      <c r="AA32" s="50">
        <f>SUM(Tabla3[[#This Row],[DEL 13% AL 4%]:[DEL 4% AL 2%]])</f>
        <v>0</v>
      </c>
      <c r="AC32" s="11">
        <f>IF(Tabla2[[#This Row],[TIPO IVA]]="",Tabla2[[#This Row],[IVA 13%]],Tabla3[[#This Row],[DEL 13% AL 4%]]+Tabla3[[#This Row],[DEL 13% AL 2%]])</f>
        <v>0</v>
      </c>
      <c r="AD32" s="11">
        <f>IF(Tabla2[[#This Row],[TIPO IVA]]="",Tabla2[[#This Row],[IVA 4%]],Tabla3[[#This Row],[DEL 4% AL 2%]])</f>
        <v>0</v>
      </c>
      <c r="AE32" s="11">
        <f>Tabla2[[#This Row],[IVA 2%]]</f>
        <v>0</v>
      </c>
      <c r="AF32" s="11">
        <f>Tabla2[[#This Row],[IVA 1%]]</f>
        <v>0</v>
      </c>
      <c r="AG32" s="16">
        <f t="shared" si="0"/>
        <v>0</v>
      </c>
    </row>
    <row r="33" spans="1:33" x14ac:dyDescent="0.2">
      <c r="A33" s="52"/>
      <c r="B33" s="53"/>
      <c r="C33" s="53"/>
      <c r="D33" s="53"/>
      <c r="E33" s="53"/>
      <c r="F33" s="53"/>
      <c r="G33" s="54"/>
      <c r="H33" s="56"/>
      <c r="I33" s="56"/>
      <c r="J33" s="56"/>
      <c r="K33" s="12">
        <f>SUM(Tabla2[[#This Row],[EXENTO]:[ARTIC. 19]])</f>
        <v>0</v>
      </c>
      <c r="L33" s="56"/>
      <c r="M33" s="56"/>
      <c r="N33" s="56"/>
      <c r="O33" s="56"/>
      <c r="P33" s="13">
        <f>SUM(Tabla2[[#This Row],[SUBT-NoIVA]:[GRAV 1%]])</f>
        <v>0</v>
      </c>
      <c r="Q33" s="10">
        <f>ROUND(Tabla2[[#This Row],[GRAV 13%]]*13%,2)</f>
        <v>0</v>
      </c>
      <c r="R33" s="11">
        <f>ROUND(Tabla2[[#This Row],[GRAV 4%]]*4%,2)</f>
        <v>0</v>
      </c>
      <c r="S33" s="11">
        <f>ROUND(Tabla2[[#This Row],[GRAV 2%]]*2%,2)</f>
        <v>0</v>
      </c>
      <c r="T33" s="11">
        <f>ROUND(Tabla2[[#This Row],[GRAV 1%]]*1%,2)</f>
        <v>0</v>
      </c>
      <c r="U33" s="13">
        <f>SUM(Tabla2[[#This Row],[IVA 13%]:[IVA 1%]])</f>
        <v>0</v>
      </c>
      <c r="V33" s="14">
        <f>Tabla2[[#This Row],[SUBT-NoIVA]]+Tabla2[[#This Row],[SUB-TOT]]+Tabla2[[#This Row],[TOTAL-IVA]]</f>
        <v>0</v>
      </c>
      <c r="X33" s="10">
        <f>IF(Tabla2[[#This Row],[TIPO IVA]]="Ajust. 4%",ROUND(Tabla2[[#This Row],[GRAV 13%]]*4%,2),0)</f>
        <v>0</v>
      </c>
      <c r="Y33" s="10">
        <f>IF(Tabla2[[#This Row],[TIPO IVA]]="Ajust. 2%",ROUND(Tabla2[[#This Row],[GRAV 13%]]*2%,2),0)</f>
        <v>0</v>
      </c>
      <c r="Z33" s="15">
        <f>IF(Tabla2[[#This Row],[TIPO IVA]]="Ajust. 2%",ROUND(Tabla2[[#This Row],[GRAV 4%]]*2%,2),0)</f>
        <v>0</v>
      </c>
      <c r="AA33" s="50">
        <f>SUM(Tabla3[[#This Row],[DEL 13% AL 4%]:[DEL 4% AL 2%]])</f>
        <v>0</v>
      </c>
      <c r="AC33" s="11">
        <f>IF(Tabla2[[#This Row],[TIPO IVA]]="",Tabla2[[#This Row],[IVA 13%]],Tabla3[[#This Row],[DEL 13% AL 4%]]+Tabla3[[#This Row],[DEL 13% AL 2%]])</f>
        <v>0</v>
      </c>
      <c r="AD33" s="11">
        <f>IF(Tabla2[[#This Row],[TIPO IVA]]="",Tabla2[[#This Row],[IVA 4%]],Tabla3[[#This Row],[DEL 4% AL 2%]])</f>
        <v>0</v>
      </c>
      <c r="AE33" s="11">
        <f>Tabla2[[#This Row],[IVA 2%]]</f>
        <v>0</v>
      </c>
      <c r="AF33" s="11">
        <f>Tabla2[[#This Row],[IVA 1%]]</f>
        <v>0</v>
      </c>
      <c r="AG33" s="16">
        <f t="shared" si="0"/>
        <v>0</v>
      </c>
    </row>
    <row r="34" spans="1:33" x14ac:dyDescent="0.2">
      <c r="A34" s="52"/>
      <c r="B34" s="53"/>
      <c r="C34" s="53"/>
      <c r="D34" s="53"/>
      <c r="E34" s="53"/>
      <c r="F34" s="53"/>
      <c r="G34" s="54"/>
      <c r="H34" s="56"/>
      <c r="I34" s="56"/>
      <c r="J34" s="56"/>
      <c r="K34" s="12">
        <f>SUM(Tabla2[[#This Row],[EXENTO]:[ARTIC. 19]])</f>
        <v>0</v>
      </c>
      <c r="L34" s="56"/>
      <c r="M34" s="56"/>
      <c r="N34" s="56"/>
      <c r="O34" s="56"/>
      <c r="P34" s="13">
        <f>SUM(Tabla2[[#This Row],[SUBT-NoIVA]:[GRAV 1%]])</f>
        <v>0</v>
      </c>
      <c r="Q34" s="10">
        <f>ROUND(Tabla2[[#This Row],[GRAV 13%]]*13%,2)</f>
        <v>0</v>
      </c>
      <c r="R34" s="11">
        <f>ROUND(Tabla2[[#This Row],[GRAV 4%]]*4%,2)</f>
        <v>0</v>
      </c>
      <c r="S34" s="11">
        <f>ROUND(Tabla2[[#This Row],[GRAV 2%]]*2%,2)</f>
        <v>0</v>
      </c>
      <c r="T34" s="11">
        <f>ROUND(Tabla2[[#This Row],[GRAV 1%]]*1%,2)</f>
        <v>0</v>
      </c>
      <c r="U34" s="13">
        <f>SUM(Tabla2[[#This Row],[IVA 13%]:[IVA 1%]])</f>
        <v>0</v>
      </c>
      <c r="V34" s="14">
        <f>Tabla2[[#This Row],[SUBT-NoIVA]]+Tabla2[[#This Row],[SUB-TOT]]+Tabla2[[#This Row],[TOTAL-IVA]]</f>
        <v>0</v>
      </c>
      <c r="X34" s="10">
        <f>IF(Tabla2[[#This Row],[TIPO IVA]]="Ajust. 4%",ROUND(Tabla2[[#This Row],[GRAV 13%]]*4%,2),0)</f>
        <v>0</v>
      </c>
      <c r="Y34" s="10">
        <f>IF(Tabla2[[#This Row],[TIPO IVA]]="Ajust. 2%",ROUND(Tabla2[[#This Row],[GRAV 13%]]*2%,2),0)</f>
        <v>0</v>
      </c>
      <c r="Z34" s="15">
        <f>IF(Tabla2[[#This Row],[TIPO IVA]]="Ajust. 2%",ROUND(Tabla2[[#This Row],[GRAV 4%]]*2%,2),0)</f>
        <v>0</v>
      </c>
      <c r="AA34" s="50">
        <f>SUM(Tabla3[[#This Row],[DEL 13% AL 4%]:[DEL 4% AL 2%]])</f>
        <v>0</v>
      </c>
      <c r="AC34" s="11">
        <f>IF(Tabla2[[#This Row],[TIPO IVA]]="",Tabla2[[#This Row],[IVA 13%]],Tabla3[[#This Row],[DEL 13% AL 4%]]+Tabla3[[#This Row],[DEL 13% AL 2%]])</f>
        <v>0</v>
      </c>
      <c r="AD34" s="11">
        <f>IF(Tabla2[[#This Row],[TIPO IVA]]="",Tabla2[[#This Row],[IVA 4%]],Tabla3[[#This Row],[DEL 4% AL 2%]])</f>
        <v>0</v>
      </c>
      <c r="AE34" s="11">
        <f>Tabla2[[#This Row],[IVA 2%]]</f>
        <v>0</v>
      </c>
      <c r="AF34" s="11">
        <f>Tabla2[[#This Row],[IVA 1%]]</f>
        <v>0</v>
      </c>
      <c r="AG34" s="16">
        <f t="shared" si="0"/>
        <v>0</v>
      </c>
    </row>
    <row r="35" spans="1:33" x14ac:dyDescent="0.2">
      <c r="A35" s="52"/>
      <c r="B35" s="53"/>
      <c r="C35" s="53"/>
      <c r="D35" s="53"/>
      <c r="E35" s="53"/>
      <c r="F35" s="53"/>
      <c r="G35" s="54"/>
      <c r="H35" s="56"/>
      <c r="I35" s="56"/>
      <c r="J35" s="56"/>
      <c r="K35" s="12">
        <f>SUM(Tabla2[[#This Row],[EXENTO]:[ARTIC. 19]])</f>
        <v>0</v>
      </c>
      <c r="L35" s="56"/>
      <c r="M35" s="56"/>
      <c r="N35" s="56"/>
      <c r="O35" s="56"/>
      <c r="P35" s="13">
        <f>SUM(Tabla2[[#This Row],[SUBT-NoIVA]:[GRAV 1%]])</f>
        <v>0</v>
      </c>
      <c r="Q35" s="10">
        <f>ROUND(Tabla2[[#This Row],[GRAV 13%]]*13%,2)</f>
        <v>0</v>
      </c>
      <c r="R35" s="11">
        <f>ROUND(Tabla2[[#This Row],[GRAV 4%]]*4%,2)</f>
        <v>0</v>
      </c>
      <c r="S35" s="11">
        <f>ROUND(Tabla2[[#This Row],[GRAV 2%]]*2%,2)</f>
        <v>0</v>
      </c>
      <c r="T35" s="11">
        <f>ROUND(Tabla2[[#This Row],[GRAV 1%]]*1%,2)</f>
        <v>0</v>
      </c>
      <c r="U35" s="13">
        <f>SUM(Tabla2[[#This Row],[IVA 13%]:[IVA 1%]])</f>
        <v>0</v>
      </c>
      <c r="V35" s="14">
        <f>Tabla2[[#This Row],[SUBT-NoIVA]]+Tabla2[[#This Row],[SUB-TOT]]+Tabla2[[#This Row],[TOTAL-IVA]]</f>
        <v>0</v>
      </c>
      <c r="X35" s="10">
        <f>IF(Tabla2[[#This Row],[TIPO IVA]]="Ajust. 4%",ROUND(Tabla2[[#This Row],[GRAV 13%]]*4%,2),0)</f>
        <v>0</v>
      </c>
      <c r="Y35" s="10">
        <f>IF(Tabla2[[#This Row],[TIPO IVA]]="Ajust. 2%",ROUND(Tabla2[[#This Row],[GRAV 13%]]*2%,2),0)</f>
        <v>0</v>
      </c>
      <c r="Z35" s="15">
        <f>IF(Tabla2[[#This Row],[TIPO IVA]]="Ajust. 2%",ROUND(Tabla2[[#This Row],[GRAV 4%]]*2%,2),0)</f>
        <v>0</v>
      </c>
      <c r="AA35" s="50">
        <f>SUM(Tabla3[[#This Row],[DEL 13% AL 4%]:[DEL 4% AL 2%]])</f>
        <v>0</v>
      </c>
      <c r="AC35" s="11">
        <f>IF(Tabla2[[#This Row],[TIPO IVA]]="",Tabla2[[#This Row],[IVA 13%]],Tabla3[[#This Row],[DEL 13% AL 4%]]+Tabla3[[#This Row],[DEL 13% AL 2%]])</f>
        <v>0</v>
      </c>
      <c r="AD35" s="11">
        <f>IF(Tabla2[[#This Row],[TIPO IVA]]="",Tabla2[[#This Row],[IVA 4%]],Tabla3[[#This Row],[DEL 4% AL 2%]])</f>
        <v>0</v>
      </c>
      <c r="AE35" s="11">
        <f>Tabla2[[#This Row],[IVA 2%]]</f>
        <v>0</v>
      </c>
      <c r="AF35" s="11">
        <f>Tabla2[[#This Row],[IVA 1%]]</f>
        <v>0</v>
      </c>
      <c r="AG35" s="16">
        <f t="shared" si="0"/>
        <v>0</v>
      </c>
    </row>
    <row r="36" spans="1:33" x14ac:dyDescent="0.2">
      <c r="A36" s="52"/>
      <c r="B36" s="53"/>
      <c r="C36" s="53"/>
      <c r="D36" s="53"/>
      <c r="E36" s="53"/>
      <c r="F36" s="53"/>
      <c r="G36" s="54"/>
      <c r="H36" s="56"/>
      <c r="I36" s="56"/>
      <c r="J36" s="56"/>
      <c r="K36" s="12">
        <f>SUM(Tabla2[[#This Row],[EXENTO]:[ARTIC. 19]])</f>
        <v>0</v>
      </c>
      <c r="L36" s="56"/>
      <c r="M36" s="56"/>
      <c r="N36" s="56"/>
      <c r="O36" s="56"/>
      <c r="P36" s="13">
        <f>SUM(Tabla2[[#This Row],[SUBT-NoIVA]:[GRAV 1%]])</f>
        <v>0</v>
      </c>
      <c r="Q36" s="10">
        <f>ROUND(Tabla2[[#This Row],[GRAV 13%]]*13%,2)</f>
        <v>0</v>
      </c>
      <c r="R36" s="11">
        <f>ROUND(Tabla2[[#This Row],[GRAV 4%]]*4%,2)</f>
        <v>0</v>
      </c>
      <c r="S36" s="11">
        <f>ROUND(Tabla2[[#This Row],[GRAV 2%]]*2%,2)</f>
        <v>0</v>
      </c>
      <c r="T36" s="11">
        <f>ROUND(Tabla2[[#This Row],[GRAV 1%]]*1%,2)</f>
        <v>0</v>
      </c>
      <c r="U36" s="13">
        <f>SUM(Tabla2[[#This Row],[IVA 13%]:[IVA 1%]])</f>
        <v>0</v>
      </c>
      <c r="V36" s="14">
        <f>Tabla2[[#This Row],[SUBT-NoIVA]]+Tabla2[[#This Row],[SUB-TOT]]+Tabla2[[#This Row],[TOTAL-IVA]]</f>
        <v>0</v>
      </c>
      <c r="X36" s="10">
        <f>IF(Tabla2[[#This Row],[TIPO IVA]]="Ajust. 4%",ROUND(Tabla2[[#This Row],[GRAV 13%]]*4%,2),0)</f>
        <v>0</v>
      </c>
      <c r="Y36" s="10">
        <f>IF(Tabla2[[#This Row],[TIPO IVA]]="Ajust. 2%",ROUND(Tabla2[[#This Row],[GRAV 13%]]*2%,2),0)</f>
        <v>0</v>
      </c>
      <c r="Z36" s="15">
        <f>IF(Tabla2[[#This Row],[TIPO IVA]]="Ajust. 2%",ROUND(Tabla2[[#This Row],[GRAV 4%]]*2%,2),0)</f>
        <v>0</v>
      </c>
      <c r="AA36" s="50">
        <f>SUM(Tabla3[[#This Row],[DEL 13% AL 4%]:[DEL 4% AL 2%]])</f>
        <v>0</v>
      </c>
      <c r="AC36" s="11">
        <f>IF(Tabla2[[#This Row],[TIPO IVA]]="",Tabla2[[#This Row],[IVA 13%]],Tabla3[[#This Row],[DEL 13% AL 4%]]+Tabla3[[#This Row],[DEL 13% AL 2%]])</f>
        <v>0</v>
      </c>
      <c r="AD36" s="11">
        <f>IF(Tabla2[[#This Row],[TIPO IVA]]="",Tabla2[[#This Row],[IVA 4%]],Tabla3[[#This Row],[DEL 4% AL 2%]])</f>
        <v>0</v>
      </c>
      <c r="AE36" s="11">
        <f>Tabla2[[#This Row],[IVA 2%]]</f>
        <v>0</v>
      </c>
      <c r="AF36" s="11">
        <f>Tabla2[[#This Row],[IVA 1%]]</f>
        <v>0</v>
      </c>
      <c r="AG36" s="16">
        <f t="shared" ref="AG36:AG67" si="1">SUM(AC36:AF36)</f>
        <v>0</v>
      </c>
    </row>
    <row r="37" spans="1:33" x14ac:dyDescent="0.2">
      <c r="A37" s="52"/>
      <c r="B37" s="53"/>
      <c r="C37" s="53"/>
      <c r="D37" s="53"/>
      <c r="E37" s="53"/>
      <c r="F37" s="53"/>
      <c r="G37" s="54"/>
      <c r="H37" s="56"/>
      <c r="I37" s="56"/>
      <c r="J37" s="56"/>
      <c r="K37" s="12">
        <f>SUM(Tabla2[[#This Row],[EXENTO]:[ARTIC. 19]])</f>
        <v>0</v>
      </c>
      <c r="L37" s="56"/>
      <c r="M37" s="56"/>
      <c r="N37" s="56"/>
      <c r="O37" s="56"/>
      <c r="P37" s="13">
        <f>SUM(Tabla2[[#This Row],[SUBT-NoIVA]:[GRAV 1%]])</f>
        <v>0</v>
      </c>
      <c r="Q37" s="10">
        <f>ROUND(Tabla2[[#This Row],[GRAV 13%]]*13%,2)</f>
        <v>0</v>
      </c>
      <c r="R37" s="11">
        <f>ROUND(Tabla2[[#This Row],[GRAV 4%]]*4%,2)</f>
        <v>0</v>
      </c>
      <c r="S37" s="11">
        <f>ROUND(Tabla2[[#This Row],[GRAV 2%]]*2%,2)</f>
        <v>0</v>
      </c>
      <c r="T37" s="11">
        <f>ROUND(Tabla2[[#This Row],[GRAV 1%]]*1%,2)</f>
        <v>0</v>
      </c>
      <c r="U37" s="13">
        <f>SUM(Tabla2[[#This Row],[IVA 13%]:[IVA 1%]])</f>
        <v>0</v>
      </c>
      <c r="V37" s="14">
        <f>Tabla2[[#This Row],[SUBT-NoIVA]]+Tabla2[[#This Row],[SUB-TOT]]+Tabla2[[#This Row],[TOTAL-IVA]]</f>
        <v>0</v>
      </c>
      <c r="X37" s="10">
        <f>IF(Tabla2[[#This Row],[TIPO IVA]]="Ajust. 4%",ROUND(Tabla2[[#This Row],[GRAV 13%]]*4%,2),0)</f>
        <v>0</v>
      </c>
      <c r="Y37" s="10">
        <f>IF(Tabla2[[#This Row],[TIPO IVA]]="Ajust. 2%",ROUND(Tabla2[[#This Row],[GRAV 13%]]*2%,2),0)</f>
        <v>0</v>
      </c>
      <c r="Z37" s="15">
        <f>IF(Tabla2[[#This Row],[TIPO IVA]]="Ajust. 2%",ROUND(Tabla2[[#This Row],[GRAV 4%]]*2%,2),0)</f>
        <v>0</v>
      </c>
      <c r="AA37" s="50">
        <f>SUM(Tabla3[[#This Row],[DEL 13% AL 4%]:[DEL 4% AL 2%]])</f>
        <v>0</v>
      </c>
      <c r="AC37" s="11">
        <f>IF(Tabla2[[#This Row],[TIPO IVA]]="",Tabla2[[#This Row],[IVA 13%]],Tabla3[[#This Row],[DEL 13% AL 4%]]+Tabla3[[#This Row],[DEL 13% AL 2%]])</f>
        <v>0</v>
      </c>
      <c r="AD37" s="11">
        <f>IF(Tabla2[[#This Row],[TIPO IVA]]="",Tabla2[[#This Row],[IVA 4%]],Tabla3[[#This Row],[DEL 4% AL 2%]])</f>
        <v>0</v>
      </c>
      <c r="AE37" s="11">
        <f>Tabla2[[#This Row],[IVA 2%]]</f>
        <v>0</v>
      </c>
      <c r="AF37" s="11">
        <f>Tabla2[[#This Row],[IVA 1%]]</f>
        <v>0</v>
      </c>
      <c r="AG37" s="16">
        <f t="shared" si="1"/>
        <v>0</v>
      </c>
    </row>
    <row r="38" spans="1:33" x14ac:dyDescent="0.2">
      <c r="A38" s="52"/>
      <c r="B38" s="53"/>
      <c r="C38" s="53"/>
      <c r="D38" s="53"/>
      <c r="E38" s="53"/>
      <c r="F38" s="53"/>
      <c r="G38" s="54"/>
      <c r="H38" s="56"/>
      <c r="I38" s="56"/>
      <c r="J38" s="56"/>
      <c r="K38" s="12">
        <f>SUM(Tabla2[[#This Row],[EXENTO]:[ARTIC. 19]])</f>
        <v>0</v>
      </c>
      <c r="L38" s="56"/>
      <c r="M38" s="56"/>
      <c r="N38" s="56"/>
      <c r="O38" s="56"/>
      <c r="P38" s="13">
        <f>SUM(Tabla2[[#This Row],[SUBT-NoIVA]:[GRAV 1%]])</f>
        <v>0</v>
      </c>
      <c r="Q38" s="10">
        <f>ROUND(Tabla2[[#This Row],[GRAV 13%]]*13%,2)</f>
        <v>0</v>
      </c>
      <c r="R38" s="11">
        <f>ROUND(Tabla2[[#This Row],[GRAV 4%]]*4%,2)</f>
        <v>0</v>
      </c>
      <c r="S38" s="11">
        <f>ROUND(Tabla2[[#This Row],[GRAV 2%]]*2%,2)</f>
        <v>0</v>
      </c>
      <c r="T38" s="11">
        <f>ROUND(Tabla2[[#This Row],[GRAV 1%]]*1%,2)</f>
        <v>0</v>
      </c>
      <c r="U38" s="13">
        <f>SUM(Tabla2[[#This Row],[IVA 13%]:[IVA 1%]])</f>
        <v>0</v>
      </c>
      <c r="V38" s="14">
        <f>Tabla2[[#This Row],[SUBT-NoIVA]]+Tabla2[[#This Row],[SUB-TOT]]+Tabla2[[#This Row],[TOTAL-IVA]]</f>
        <v>0</v>
      </c>
      <c r="X38" s="10">
        <f>IF(Tabla2[[#This Row],[TIPO IVA]]="Ajust. 4%",ROUND(Tabla2[[#This Row],[GRAV 13%]]*4%,2),0)</f>
        <v>0</v>
      </c>
      <c r="Y38" s="10">
        <f>IF(Tabla2[[#This Row],[TIPO IVA]]="Ajust. 2%",ROUND(Tabla2[[#This Row],[GRAV 13%]]*2%,2),0)</f>
        <v>0</v>
      </c>
      <c r="Z38" s="15">
        <f>IF(Tabla2[[#This Row],[TIPO IVA]]="Ajust. 2%",ROUND(Tabla2[[#This Row],[GRAV 4%]]*2%,2),0)</f>
        <v>0</v>
      </c>
      <c r="AA38" s="50">
        <f>SUM(Tabla3[[#This Row],[DEL 13% AL 4%]:[DEL 4% AL 2%]])</f>
        <v>0</v>
      </c>
      <c r="AC38" s="11">
        <f>IF(Tabla2[[#This Row],[TIPO IVA]]="",Tabla2[[#This Row],[IVA 13%]],Tabla3[[#This Row],[DEL 13% AL 4%]]+Tabla3[[#This Row],[DEL 13% AL 2%]])</f>
        <v>0</v>
      </c>
      <c r="AD38" s="11">
        <f>IF(Tabla2[[#This Row],[TIPO IVA]]="",Tabla2[[#This Row],[IVA 4%]],Tabla3[[#This Row],[DEL 4% AL 2%]])</f>
        <v>0</v>
      </c>
      <c r="AE38" s="11">
        <f>Tabla2[[#This Row],[IVA 2%]]</f>
        <v>0</v>
      </c>
      <c r="AF38" s="11">
        <f>Tabla2[[#This Row],[IVA 1%]]</f>
        <v>0</v>
      </c>
      <c r="AG38" s="16">
        <f t="shared" si="1"/>
        <v>0</v>
      </c>
    </row>
    <row r="39" spans="1:33" x14ac:dyDescent="0.2">
      <c r="A39" s="52"/>
      <c r="B39" s="53"/>
      <c r="C39" s="53"/>
      <c r="D39" s="53"/>
      <c r="E39" s="53"/>
      <c r="F39" s="53"/>
      <c r="G39" s="54"/>
      <c r="H39" s="56"/>
      <c r="I39" s="56"/>
      <c r="J39" s="56"/>
      <c r="K39" s="12">
        <f>SUM(Tabla2[[#This Row],[EXENTO]:[ARTIC. 19]])</f>
        <v>0</v>
      </c>
      <c r="L39" s="56"/>
      <c r="M39" s="56"/>
      <c r="N39" s="56"/>
      <c r="O39" s="56"/>
      <c r="P39" s="13">
        <f>SUM(Tabla2[[#This Row],[SUBT-NoIVA]:[GRAV 1%]])</f>
        <v>0</v>
      </c>
      <c r="Q39" s="10">
        <f>ROUND(Tabla2[[#This Row],[GRAV 13%]]*13%,2)</f>
        <v>0</v>
      </c>
      <c r="R39" s="11">
        <f>ROUND(Tabla2[[#This Row],[GRAV 4%]]*4%,2)</f>
        <v>0</v>
      </c>
      <c r="S39" s="11">
        <f>ROUND(Tabla2[[#This Row],[GRAV 2%]]*2%,2)</f>
        <v>0</v>
      </c>
      <c r="T39" s="11">
        <f>ROUND(Tabla2[[#This Row],[GRAV 1%]]*1%,2)</f>
        <v>0</v>
      </c>
      <c r="U39" s="13">
        <f>SUM(Tabla2[[#This Row],[IVA 13%]:[IVA 1%]])</f>
        <v>0</v>
      </c>
      <c r="V39" s="14">
        <f>Tabla2[[#This Row],[SUBT-NoIVA]]+Tabla2[[#This Row],[SUB-TOT]]+Tabla2[[#This Row],[TOTAL-IVA]]</f>
        <v>0</v>
      </c>
      <c r="X39" s="10">
        <f>IF(Tabla2[[#This Row],[TIPO IVA]]="Ajust. 4%",ROUND(Tabla2[[#This Row],[GRAV 13%]]*4%,2),0)</f>
        <v>0</v>
      </c>
      <c r="Y39" s="10">
        <f>IF(Tabla2[[#This Row],[TIPO IVA]]="Ajust. 2%",ROUND(Tabla2[[#This Row],[GRAV 13%]]*2%,2),0)</f>
        <v>0</v>
      </c>
      <c r="Z39" s="15">
        <f>IF(Tabla2[[#This Row],[TIPO IVA]]="Ajust. 2%",ROUND(Tabla2[[#This Row],[GRAV 4%]]*2%,2),0)</f>
        <v>0</v>
      </c>
      <c r="AA39" s="50">
        <f>SUM(Tabla3[[#This Row],[DEL 13% AL 4%]:[DEL 4% AL 2%]])</f>
        <v>0</v>
      </c>
      <c r="AC39" s="11">
        <f>IF(Tabla2[[#This Row],[TIPO IVA]]="",Tabla2[[#This Row],[IVA 13%]],Tabla3[[#This Row],[DEL 13% AL 4%]]+Tabla3[[#This Row],[DEL 13% AL 2%]])</f>
        <v>0</v>
      </c>
      <c r="AD39" s="11">
        <f>IF(Tabla2[[#This Row],[TIPO IVA]]="",Tabla2[[#This Row],[IVA 4%]],Tabla3[[#This Row],[DEL 4% AL 2%]])</f>
        <v>0</v>
      </c>
      <c r="AE39" s="11">
        <f>Tabla2[[#This Row],[IVA 2%]]</f>
        <v>0</v>
      </c>
      <c r="AF39" s="11">
        <f>Tabla2[[#This Row],[IVA 1%]]</f>
        <v>0</v>
      </c>
      <c r="AG39" s="16">
        <f t="shared" si="1"/>
        <v>0</v>
      </c>
    </row>
    <row r="40" spans="1:33" x14ac:dyDescent="0.2">
      <c r="A40" s="52"/>
      <c r="B40" s="53"/>
      <c r="C40" s="53"/>
      <c r="D40" s="53"/>
      <c r="E40" s="53"/>
      <c r="F40" s="53"/>
      <c r="G40" s="54"/>
      <c r="H40" s="56"/>
      <c r="I40" s="56"/>
      <c r="J40" s="56"/>
      <c r="K40" s="12">
        <f>SUM(Tabla2[[#This Row],[EXENTO]:[ARTIC. 19]])</f>
        <v>0</v>
      </c>
      <c r="L40" s="56"/>
      <c r="M40" s="56"/>
      <c r="N40" s="56"/>
      <c r="O40" s="56"/>
      <c r="P40" s="13">
        <f>SUM(Tabla2[[#This Row],[SUBT-NoIVA]:[GRAV 1%]])</f>
        <v>0</v>
      </c>
      <c r="Q40" s="10">
        <f>ROUND(Tabla2[[#This Row],[GRAV 13%]]*13%,2)</f>
        <v>0</v>
      </c>
      <c r="R40" s="11">
        <f>ROUND(Tabla2[[#This Row],[GRAV 4%]]*4%,2)</f>
        <v>0</v>
      </c>
      <c r="S40" s="11">
        <f>ROUND(Tabla2[[#This Row],[GRAV 2%]]*2%,2)</f>
        <v>0</v>
      </c>
      <c r="T40" s="11">
        <f>ROUND(Tabla2[[#This Row],[GRAV 1%]]*1%,2)</f>
        <v>0</v>
      </c>
      <c r="U40" s="13">
        <f>SUM(Tabla2[[#This Row],[IVA 13%]:[IVA 1%]])</f>
        <v>0</v>
      </c>
      <c r="V40" s="14">
        <f>Tabla2[[#This Row],[SUBT-NoIVA]]+Tabla2[[#This Row],[SUB-TOT]]+Tabla2[[#This Row],[TOTAL-IVA]]</f>
        <v>0</v>
      </c>
      <c r="X40" s="10">
        <f>IF(Tabla2[[#This Row],[TIPO IVA]]="Ajust. 4%",ROUND(Tabla2[[#This Row],[GRAV 13%]]*4%,2),0)</f>
        <v>0</v>
      </c>
      <c r="Y40" s="10">
        <f>IF(Tabla2[[#This Row],[TIPO IVA]]="Ajust. 2%",ROUND(Tabla2[[#This Row],[GRAV 13%]]*2%,2),0)</f>
        <v>0</v>
      </c>
      <c r="Z40" s="15">
        <f>IF(Tabla2[[#This Row],[TIPO IVA]]="Ajust. 2%",ROUND(Tabla2[[#This Row],[GRAV 4%]]*2%,2),0)</f>
        <v>0</v>
      </c>
      <c r="AA40" s="50">
        <f>SUM(Tabla3[[#This Row],[DEL 13% AL 4%]:[DEL 4% AL 2%]])</f>
        <v>0</v>
      </c>
      <c r="AC40" s="11">
        <f>IF(Tabla2[[#This Row],[TIPO IVA]]="",Tabla2[[#This Row],[IVA 13%]],Tabla3[[#This Row],[DEL 13% AL 4%]]+Tabla3[[#This Row],[DEL 13% AL 2%]])</f>
        <v>0</v>
      </c>
      <c r="AD40" s="11">
        <f>IF(Tabla2[[#This Row],[TIPO IVA]]="",Tabla2[[#This Row],[IVA 4%]],Tabla3[[#This Row],[DEL 4% AL 2%]])</f>
        <v>0</v>
      </c>
      <c r="AE40" s="11">
        <f>Tabla2[[#This Row],[IVA 2%]]</f>
        <v>0</v>
      </c>
      <c r="AF40" s="11">
        <f>Tabla2[[#This Row],[IVA 1%]]</f>
        <v>0</v>
      </c>
      <c r="AG40" s="16">
        <f t="shared" si="1"/>
        <v>0</v>
      </c>
    </row>
    <row r="41" spans="1:33" x14ac:dyDescent="0.2">
      <c r="A41" s="52"/>
      <c r="B41" s="53"/>
      <c r="C41" s="53"/>
      <c r="D41" s="53"/>
      <c r="E41" s="53"/>
      <c r="F41" s="53"/>
      <c r="G41" s="54"/>
      <c r="H41" s="56"/>
      <c r="I41" s="56"/>
      <c r="J41" s="56"/>
      <c r="K41" s="12">
        <f>SUM(Tabla2[[#This Row],[EXENTO]:[ARTIC. 19]])</f>
        <v>0</v>
      </c>
      <c r="L41" s="56"/>
      <c r="M41" s="56"/>
      <c r="N41" s="56"/>
      <c r="O41" s="56"/>
      <c r="P41" s="13">
        <f>SUM(Tabla2[[#This Row],[SUBT-NoIVA]:[GRAV 1%]])</f>
        <v>0</v>
      </c>
      <c r="Q41" s="10">
        <f>ROUND(Tabla2[[#This Row],[GRAV 13%]]*13%,2)</f>
        <v>0</v>
      </c>
      <c r="R41" s="11">
        <f>ROUND(Tabla2[[#This Row],[GRAV 4%]]*4%,2)</f>
        <v>0</v>
      </c>
      <c r="S41" s="11">
        <f>ROUND(Tabla2[[#This Row],[GRAV 2%]]*2%,2)</f>
        <v>0</v>
      </c>
      <c r="T41" s="11">
        <f>ROUND(Tabla2[[#This Row],[GRAV 1%]]*1%,2)</f>
        <v>0</v>
      </c>
      <c r="U41" s="13">
        <f>SUM(Tabla2[[#This Row],[IVA 13%]:[IVA 1%]])</f>
        <v>0</v>
      </c>
      <c r="V41" s="14">
        <f>Tabla2[[#This Row],[SUBT-NoIVA]]+Tabla2[[#This Row],[SUB-TOT]]+Tabla2[[#This Row],[TOTAL-IVA]]</f>
        <v>0</v>
      </c>
      <c r="X41" s="10">
        <f>IF(Tabla2[[#This Row],[TIPO IVA]]="Ajust. 4%",ROUND(Tabla2[[#This Row],[GRAV 13%]]*4%,2),0)</f>
        <v>0</v>
      </c>
      <c r="Y41" s="10">
        <f>IF(Tabla2[[#This Row],[TIPO IVA]]="Ajust. 2%",ROUND(Tabla2[[#This Row],[GRAV 13%]]*2%,2),0)</f>
        <v>0</v>
      </c>
      <c r="Z41" s="15">
        <f>IF(Tabla2[[#This Row],[TIPO IVA]]="Ajust. 2%",ROUND(Tabla2[[#This Row],[GRAV 4%]]*2%,2),0)</f>
        <v>0</v>
      </c>
      <c r="AA41" s="50">
        <f>SUM(Tabla3[[#This Row],[DEL 13% AL 4%]:[DEL 4% AL 2%]])</f>
        <v>0</v>
      </c>
      <c r="AC41" s="11">
        <f>IF(Tabla2[[#This Row],[TIPO IVA]]="",Tabla2[[#This Row],[IVA 13%]],Tabla3[[#This Row],[DEL 13% AL 4%]]+Tabla3[[#This Row],[DEL 13% AL 2%]])</f>
        <v>0</v>
      </c>
      <c r="AD41" s="11">
        <f>IF(Tabla2[[#This Row],[TIPO IVA]]="",Tabla2[[#This Row],[IVA 4%]],Tabla3[[#This Row],[DEL 4% AL 2%]])</f>
        <v>0</v>
      </c>
      <c r="AE41" s="11">
        <f>Tabla2[[#This Row],[IVA 2%]]</f>
        <v>0</v>
      </c>
      <c r="AF41" s="11">
        <f>Tabla2[[#This Row],[IVA 1%]]</f>
        <v>0</v>
      </c>
      <c r="AG41" s="16">
        <f t="shared" si="1"/>
        <v>0</v>
      </c>
    </row>
    <row r="42" spans="1:33" x14ac:dyDescent="0.2">
      <c r="A42" s="52"/>
      <c r="B42" s="53"/>
      <c r="C42" s="53"/>
      <c r="D42" s="53"/>
      <c r="E42" s="53"/>
      <c r="F42" s="53"/>
      <c r="G42" s="54"/>
      <c r="H42" s="56"/>
      <c r="I42" s="56"/>
      <c r="J42" s="56"/>
      <c r="K42" s="12">
        <f>SUM(Tabla2[[#This Row],[EXENTO]:[ARTIC. 19]])</f>
        <v>0</v>
      </c>
      <c r="L42" s="56"/>
      <c r="M42" s="56"/>
      <c r="N42" s="56"/>
      <c r="O42" s="56"/>
      <c r="P42" s="13">
        <f>SUM(Tabla2[[#This Row],[SUBT-NoIVA]:[GRAV 1%]])</f>
        <v>0</v>
      </c>
      <c r="Q42" s="10">
        <f>ROUND(Tabla2[[#This Row],[GRAV 13%]]*13%,2)</f>
        <v>0</v>
      </c>
      <c r="R42" s="11">
        <f>ROUND(Tabla2[[#This Row],[GRAV 4%]]*4%,2)</f>
        <v>0</v>
      </c>
      <c r="S42" s="11">
        <f>ROUND(Tabla2[[#This Row],[GRAV 2%]]*2%,2)</f>
        <v>0</v>
      </c>
      <c r="T42" s="11">
        <f>ROUND(Tabla2[[#This Row],[GRAV 1%]]*1%,2)</f>
        <v>0</v>
      </c>
      <c r="U42" s="13">
        <f>SUM(Tabla2[[#This Row],[IVA 13%]:[IVA 1%]])</f>
        <v>0</v>
      </c>
      <c r="V42" s="14">
        <f>Tabla2[[#This Row],[SUBT-NoIVA]]+Tabla2[[#This Row],[SUB-TOT]]+Tabla2[[#This Row],[TOTAL-IVA]]</f>
        <v>0</v>
      </c>
      <c r="X42" s="10">
        <f>IF(Tabla2[[#This Row],[TIPO IVA]]="Ajust. 4%",ROUND(Tabla2[[#This Row],[GRAV 13%]]*4%,2),0)</f>
        <v>0</v>
      </c>
      <c r="Y42" s="10">
        <f>IF(Tabla2[[#This Row],[TIPO IVA]]="Ajust. 2%",ROUND(Tabla2[[#This Row],[GRAV 13%]]*2%,2),0)</f>
        <v>0</v>
      </c>
      <c r="Z42" s="15">
        <f>IF(Tabla2[[#This Row],[TIPO IVA]]="Ajust. 2%",ROUND(Tabla2[[#This Row],[GRAV 4%]]*2%,2),0)</f>
        <v>0</v>
      </c>
      <c r="AA42" s="50">
        <f>SUM(Tabla3[[#This Row],[DEL 13% AL 4%]:[DEL 4% AL 2%]])</f>
        <v>0</v>
      </c>
      <c r="AC42" s="11">
        <f>IF(Tabla2[[#This Row],[TIPO IVA]]="",Tabla2[[#This Row],[IVA 13%]],Tabla3[[#This Row],[DEL 13% AL 4%]]+Tabla3[[#This Row],[DEL 13% AL 2%]])</f>
        <v>0</v>
      </c>
      <c r="AD42" s="11">
        <f>IF(Tabla2[[#This Row],[TIPO IVA]]="",Tabla2[[#This Row],[IVA 4%]],Tabla3[[#This Row],[DEL 4% AL 2%]])</f>
        <v>0</v>
      </c>
      <c r="AE42" s="11">
        <f>Tabla2[[#This Row],[IVA 2%]]</f>
        <v>0</v>
      </c>
      <c r="AF42" s="11">
        <f>Tabla2[[#This Row],[IVA 1%]]</f>
        <v>0</v>
      </c>
      <c r="AG42" s="16">
        <f t="shared" si="1"/>
        <v>0</v>
      </c>
    </row>
    <row r="43" spans="1:33" x14ac:dyDescent="0.2">
      <c r="A43" s="52"/>
      <c r="B43" s="53"/>
      <c r="C43" s="53"/>
      <c r="D43" s="53"/>
      <c r="E43" s="53"/>
      <c r="F43" s="53"/>
      <c r="G43" s="54"/>
      <c r="H43" s="56"/>
      <c r="I43" s="56"/>
      <c r="J43" s="56"/>
      <c r="K43" s="12">
        <f>SUM(Tabla2[[#This Row],[EXENTO]:[ARTIC. 19]])</f>
        <v>0</v>
      </c>
      <c r="L43" s="56"/>
      <c r="M43" s="56"/>
      <c r="N43" s="56"/>
      <c r="O43" s="56"/>
      <c r="P43" s="13">
        <f>SUM(Tabla2[[#This Row],[SUBT-NoIVA]:[GRAV 1%]])</f>
        <v>0</v>
      </c>
      <c r="Q43" s="10">
        <f>ROUND(Tabla2[[#This Row],[GRAV 13%]]*13%,2)</f>
        <v>0</v>
      </c>
      <c r="R43" s="11">
        <f>ROUND(Tabla2[[#This Row],[GRAV 4%]]*4%,2)</f>
        <v>0</v>
      </c>
      <c r="S43" s="11">
        <f>ROUND(Tabla2[[#This Row],[GRAV 2%]]*2%,2)</f>
        <v>0</v>
      </c>
      <c r="T43" s="11">
        <f>ROUND(Tabla2[[#This Row],[GRAV 1%]]*1%,2)</f>
        <v>0</v>
      </c>
      <c r="U43" s="13">
        <f>SUM(Tabla2[[#This Row],[IVA 13%]:[IVA 1%]])</f>
        <v>0</v>
      </c>
      <c r="V43" s="14">
        <f>Tabla2[[#This Row],[SUBT-NoIVA]]+Tabla2[[#This Row],[SUB-TOT]]+Tabla2[[#This Row],[TOTAL-IVA]]</f>
        <v>0</v>
      </c>
      <c r="X43" s="10">
        <f>IF(Tabla2[[#This Row],[TIPO IVA]]="Ajust. 4%",ROUND(Tabla2[[#This Row],[GRAV 13%]]*4%,2),0)</f>
        <v>0</v>
      </c>
      <c r="Y43" s="10">
        <f>IF(Tabla2[[#This Row],[TIPO IVA]]="Ajust. 2%",ROUND(Tabla2[[#This Row],[GRAV 13%]]*2%,2),0)</f>
        <v>0</v>
      </c>
      <c r="Z43" s="15">
        <f>IF(Tabla2[[#This Row],[TIPO IVA]]="Ajust. 2%",ROUND(Tabla2[[#This Row],[GRAV 4%]]*2%,2),0)</f>
        <v>0</v>
      </c>
      <c r="AA43" s="50">
        <f>SUM(Tabla3[[#This Row],[DEL 13% AL 4%]:[DEL 4% AL 2%]])</f>
        <v>0</v>
      </c>
      <c r="AC43" s="11">
        <f>IF(Tabla2[[#This Row],[TIPO IVA]]="",Tabla2[[#This Row],[IVA 13%]],Tabla3[[#This Row],[DEL 13% AL 4%]]+Tabla3[[#This Row],[DEL 13% AL 2%]])</f>
        <v>0</v>
      </c>
      <c r="AD43" s="11">
        <f>IF(Tabla2[[#This Row],[TIPO IVA]]="",Tabla2[[#This Row],[IVA 4%]],Tabla3[[#This Row],[DEL 4% AL 2%]])</f>
        <v>0</v>
      </c>
      <c r="AE43" s="11">
        <f>Tabla2[[#This Row],[IVA 2%]]</f>
        <v>0</v>
      </c>
      <c r="AF43" s="11">
        <f>Tabla2[[#This Row],[IVA 1%]]</f>
        <v>0</v>
      </c>
      <c r="AG43" s="16">
        <f t="shared" si="1"/>
        <v>0</v>
      </c>
    </row>
    <row r="44" spans="1:33" x14ac:dyDescent="0.2">
      <c r="A44" s="52"/>
      <c r="B44" s="53"/>
      <c r="C44" s="53"/>
      <c r="D44" s="53"/>
      <c r="E44" s="53"/>
      <c r="F44" s="53"/>
      <c r="G44" s="54"/>
      <c r="H44" s="56"/>
      <c r="I44" s="56"/>
      <c r="J44" s="56"/>
      <c r="K44" s="12">
        <f>SUM(Tabla2[[#This Row],[EXENTO]:[ARTIC. 19]])</f>
        <v>0</v>
      </c>
      <c r="L44" s="56"/>
      <c r="M44" s="56"/>
      <c r="N44" s="56"/>
      <c r="O44" s="56"/>
      <c r="P44" s="13">
        <f>SUM(Tabla2[[#This Row],[SUBT-NoIVA]:[GRAV 1%]])</f>
        <v>0</v>
      </c>
      <c r="Q44" s="10">
        <f>ROUND(Tabla2[[#This Row],[GRAV 13%]]*13%,2)</f>
        <v>0</v>
      </c>
      <c r="R44" s="11">
        <f>ROUND(Tabla2[[#This Row],[GRAV 4%]]*4%,2)</f>
        <v>0</v>
      </c>
      <c r="S44" s="11">
        <f>ROUND(Tabla2[[#This Row],[GRAV 2%]]*2%,2)</f>
        <v>0</v>
      </c>
      <c r="T44" s="11">
        <f>ROUND(Tabla2[[#This Row],[GRAV 1%]]*1%,2)</f>
        <v>0</v>
      </c>
      <c r="U44" s="13">
        <f>SUM(Tabla2[[#This Row],[IVA 13%]:[IVA 1%]])</f>
        <v>0</v>
      </c>
      <c r="V44" s="14">
        <f>Tabla2[[#This Row],[SUBT-NoIVA]]+Tabla2[[#This Row],[SUB-TOT]]+Tabla2[[#This Row],[TOTAL-IVA]]</f>
        <v>0</v>
      </c>
      <c r="X44" s="10">
        <f>IF(Tabla2[[#This Row],[TIPO IVA]]="Ajust. 4%",ROUND(Tabla2[[#This Row],[GRAV 13%]]*4%,2),0)</f>
        <v>0</v>
      </c>
      <c r="Y44" s="10">
        <f>IF(Tabla2[[#This Row],[TIPO IVA]]="Ajust. 2%",ROUND(Tabla2[[#This Row],[GRAV 13%]]*2%,2),0)</f>
        <v>0</v>
      </c>
      <c r="Z44" s="15">
        <f>IF(Tabla2[[#This Row],[TIPO IVA]]="Ajust. 2%",ROUND(Tabla2[[#This Row],[GRAV 4%]]*2%,2),0)</f>
        <v>0</v>
      </c>
      <c r="AA44" s="50">
        <f>SUM(Tabla3[[#This Row],[DEL 13% AL 4%]:[DEL 4% AL 2%]])</f>
        <v>0</v>
      </c>
      <c r="AC44" s="11">
        <f>IF(Tabla2[[#This Row],[TIPO IVA]]="",Tabla2[[#This Row],[IVA 13%]],Tabla3[[#This Row],[DEL 13% AL 4%]]+Tabla3[[#This Row],[DEL 13% AL 2%]])</f>
        <v>0</v>
      </c>
      <c r="AD44" s="11">
        <f>IF(Tabla2[[#This Row],[TIPO IVA]]="",Tabla2[[#This Row],[IVA 4%]],Tabla3[[#This Row],[DEL 4% AL 2%]])</f>
        <v>0</v>
      </c>
      <c r="AE44" s="11">
        <f>Tabla2[[#This Row],[IVA 2%]]</f>
        <v>0</v>
      </c>
      <c r="AF44" s="11">
        <f>Tabla2[[#This Row],[IVA 1%]]</f>
        <v>0</v>
      </c>
      <c r="AG44" s="16">
        <f t="shared" si="1"/>
        <v>0</v>
      </c>
    </row>
    <row r="45" spans="1:33" x14ac:dyDescent="0.2">
      <c r="A45" s="52"/>
      <c r="B45" s="53"/>
      <c r="C45" s="53"/>
      <c r="D45" s="53"/>
      <c r="E45" s="53"/>
      <c r="F45" s="53"/>
      <c r="G45" s="54"/>
      <c r="H45" s="56"/>
      <c r="I45" s="56"/>
      <c r="J45" s="56"/>
      <c r="K45" s="12">
        <f>SUM(Tabla2[[#This Row],[EXENTO]:[ARTIC. 19]])</f>
        <v>0</v>
      </c>
      <c r="L45" s="56"/>
      <c r="M45" s="56"/>
      <c r="N45" s="56"/>
      <c r="O45" s="56"/>
      <c r="P45" s="13">
        <f>SUM(Tabla2[[#This Row],[SUBT-NoIVA]:[GRAV 1%]])</f>
        <v>0</v>
      </c>
      <c r="Q45" s="10">
        <f>ROUND(Tabla2[[#This Row],[GRAV 13%]]*13%,2)</f>
        <v>0</v>
      </c>
      <c r="R45" s="11">
        <f>ROUND(Tabla2[[#This Row],[GRAV 4%]]*4%,2)</f>
        <v>0</v>
      </c>
      <c r="S45" s="11">
        <f>ROUND(Tabla2[[#This Row],[GRAV 2%]]*2%,2)</f>
        <v>0</v>
      </c>
      <c r="T45" s="11">
        <f>ROUND(Tabla2[[#This Row],[GRAV 1%]]*1%,2)</f>
        <v>0</v>
      </c>
      <c r="U45" s="13">
        <f>SUM(Tabla2[[#This Row],[IVA 13%]:[IVA 1%]])</f>
        <v>0</v>
      </c>
      <c r="V45" s="14">
        <f>Tabla2[[#This Row],[SUBT-NoIVA]]+Tabla2[[#This Row],[SUB-TOT]]+Tabla2[[#This Row],[TOTAL-IVA]]</f>
        <v>0</v>
      </c>
      <c r="X45" s="10">
        <f>IF(Tabla2[[#This Row],[TIPO IVA]]="Ajust. 4%",ROUND(Tabla2[[#This Row],[GRAV 13%]]*4%,2),0)</f>
        <v>0</v>
      </c>
      <c r="Y45" s="10">
        <f>IF(Tabla2[[#This Row],[TIPO IVA]]="Ajust. 2%",ROUND(Tabla2[[#This Row],[GRAV 13%]]*2%,2),0)</f>
        <v>0</v>
      </c>
      <c r="Z45" s="15">
        <f>IF(Tabla2[[#This Row],[TIPO IVA]]="Ajust. 2%",ROUND(Tabla2[[#This Row],[GRAV 4%]]*2%,2),0)</f>
        <v>0</v>
      </c>
      <c r="AA45" s="50">
        <f>SUM(Tabla3[[#This Row],[DEL 13% AL 4%]:[DEL 4% AL 2%]])</f>
        <v>0</v>
      </c>
      <c r="AC45" s="11">
        <f>IF(Tabla2[[#This Row],[TIPO IVA]]="",Tabla2[[#This Row],[IVA 13%]],Tabla3[[#This Row],[DEL 13% AL 4%]]+Tabla3[[#This Row],[DEL 13% AL 2%]])</f>
        <v>0</v>
      </c>
      <c r="AD45" s="11">
        <f>IF(Tabla2[[#This Row],[TIPO IVA]]="",Tabla2[[#This Row],[IVA 4%]],Tabla3[[#This Row],[DEL 4% AL 2%]])</f>
        <v>0</v>
      </c>
      <c r="AE45" s="11">
        <f>Tabla2[[#This Row],[IVA 2%]]</f>
        <v>0</v>
      </c>
      <c r="AF45" s="11">
        <f>Tabla2[[#This Row],[IVA 1%]]</f>
        <v>0</v>
      </c>
      <c r="AG45" s="16">
        <f t="shared" si="1"/>
        <v>0</v>
      </c>
    </row>
    <row r="46" spans="1:33" x14ac:dyDescent="0.2">
      <c r="A46" s="52"/>
      <c r="B46" s="53"/>
      <c r="C46" s="53"/>
      <c r="D46" s="53"/>
      <c r="E46" s="53"/>
      <c r="F46" s="53"/>
      <c r="G46" s="54"/>
      <c r="H46" s="56"/>
      <c r="I46" s="56"/>
      <c r="J46" s="56"/>
      <c r="K46" s="12">
        <f>SUM(Tabla2[[#This Row],[EXENTO]:[ARTIC. 19]])</f>
        <v>0</v>
      </c>
      <c r="L46" s="56"/>
      <c r="M46" s="56"/>
      <c r="N46" s="56"/>
      <c r="O46" s="56"/>
      <c r="P46" s="13">
        <f>SUM(Tabla2[[#This Row],[SUBT-NoIVA]:[GRAV 1%]])</f>
        <v>0</v>
      </c>
      <c r="Q46" s="10">
        <f>ROUND(Tabla2[[#This Row],[GRAV 13%]]*13%,2)</f>
        <v>0</v>
      </c>
      <c r="R46" s="11">
        <f>ROUND(Tabla2[[#This Row],[GRAV 4%]]*4%,2)</f>
        <v>0</v>
      </c>
      <c r="S46" s="11">
        <f>ROUND(Tabla2[[#This Row],[GRAV 2%]]*2%,2)</f>
        <v>0</v>
      </c>
      <c r="T46" s="11">
        <f>ROUND(Tabla2[[#This Row],[GRAV 1%]]*1%,2)</f>
        <v>0</v>
      </c>
      <c r="U46" s="13">
        <f>SUM(Tabla2[[#This Row],[IVA 13%]:[IVA 1%]])</f>
        <v>0</v>
      </c>
      <c r="V46" s="14">
        <f>Tabla2[[#This Row],[SUBT-NoIVA]]+Tabla2[[#This Row],[SUB-TOT]]+Tabla2[[#This Row],[TOTAL-IVA]]</f>
        <v>0</v>
      </c>
      <c r="X46" s="10">
        <f>IF(Tabla2[[#This Row],[TIPO IVA]]="Ajust. 4%",ROUND(Tabla2[[#This Row],[GRAV 13%]]*4%,2),0)</f>
        <v>0</v>
      </c>
      <c r="Y46" s="10">
        <f>IF(Tabla2[[#This Row],[TIPO IVA]]="Ajust. 2%",ROUND(Tabla2[[#This Row],[GRAV 13%]]*2%,2),0)</f>
        <v>0</v>
      </c>
      <c r="Z46" s="15">
        <f>IF(Tabla2[[#This Row],[TIPO IVA]]="Ajust. 2%",ROUND(Tabla2[[#This Row],[GRAV 4%]]*2%,2),0)</f>
        <v>0</v>
      </c>
      <c r="AA46" s="50">
        <f>SUM(Tabla3[[#This Row],[DEL 13% AL 4%]:[DEL 4% AL 2%]])</f>
        <v>0</v>
      </c>
      <c r="AC46" s="11">
        <f>IF(Tabla2[[#This Row],[TIPO IVA]]="",Tabla2[[#This Row],[IVA 13%]],Tabla3[[#This Row],[DEL 13% AL 4%]]+Tabla3[[#This Row],[DEL 13% AL 2%]])</f>
        <v>0</v>
      </c>
      <c r="AD46" s="11">
        <f>IF(Tabla2[[#This Row],[TIPO IVA]]="",Tabla2[[#This Row],[IVA 4%]],Tabla3[[#This Row],[DEL 4% AL 2%]])</f>
        <v>0</v>
      </c>
      <c r="AE46" s="11">
        <f>Tabla2[[#This Row],[IVA 2%]]</f>
        <v>0</v>
      </c>
      <c r="AF46" s="11">
        <f>Tabla2[[#This Row],[IVA 1%]]</f>
        <v>0</v>
      </c>
      <c r="AG46" s="16">
        <f t="shared" si="1"/>
        <v>0</v>
      </c>
    </row>
    <row r="47" spans="1:33" x14ac:dyDescent="0.2">
      <c r="A47" s="52"/>
      <c r="B47" s="53"/>
      <c r="C47" s="53"/>
      <c r="D47" s="53"/>
      <c r="E47" s="53"/>
      <c r="F47" s="53"/>
      <c r="G47" s="54"/>
      <c r="H47" s="56"/>
      <c r="I47" s="56"/>
      <c r="J47" s="56"/>
      <c r="K47" s="12">
        <f>SUM(Tabla2[[#This Row],[EXENTO]:[ARTIC. 19]])</f>
        <v>0</v>
      </c>
      <c r="L47" s="56"/>
      <c r="M47" s="56"/>
      <c r="N47" s="56"/>
      <c r="O47" s="56"/>
      <c r="P47" s="13">
        <f>SUM(Tabla2[[#This Row],[SUBT-NoIVA]:[GRAV 1%]])</f>
        <v>0</v>
      </c>
      <c r="Q47" s="10">
        <f>ROUND(Tabla2[[#This Row],[GRAV 13%]]*13%,2)</f>
        <v>0</v>
      </c>
      <c r="R47" s="11">
        <f>ROUND(Tabla2[[#This Row],[GRAV 4%]]*4%,2)</f>
        <v>0</v>
      </c>
      <c r="S47" s="11">
        <f>ROUND(Tabla2[[#This Row],[GRAV 2%]]*2%,2)</f>
        <v>0</v>
      </c>
      <c r="T47" s="11">
        <f>ROUND(Tabla2[[#This Row],[GRAV 1%]]*1%,2)</f>
        <v>0</v>
      </c>
      <c r="U47" s="13">
        <f>SUM(Tabla2[[#This Row],[IVA 13%]:[IVA 1%]])</f>
        <v>0</v>
      </c>
      <c r="V47" s="14">
        <f>Tabla2[[#This Row],[SUBT-NoIVA]]+Tabla2[[#This Row],[SUB-TOT]]+Tabla2[[#This Row],[TOTAL-IVA]]</f>
        <v>0</v>
      </c>
      <c r="X47" s="10">
        <f>IF(Tabla2[[#This Row],[TIPO IVA]]="Ajust. 4%",ROUND(Tabla2[[#This Row],[GRAV 13%]]*4%,2),0)</f>
        <v>0</v>
      </c>
      <c r="Y47" s="10">
        <f>IF(Tabla2[[#This Row],[TIPO IVA]]="Ajust. 2%",ROUND(Tabla2[[#This Row],[GRAV 13%]]*2%,2),0)</f>
        <v>0</v>
      </c>
      <c r="Z47" s="15">
        <f>IF(Tabla2[[#This Row],[TIPO IVA]]="Ajust. 2%",ROUND(Tabla2[[#This Row],[GRAV 4%]]*2%,2),0)</f>
        <v>0</v>
      </c>
      <c r="AA47" s="50">
        <f>SUM(Tabla3[[#This Row],[DEL 13% AL 4%]:[DEL 4% AL 2%]])</f>
        <v>0</v>
      </c>
      <c r="AC47" s="11">
        <f>IF(Tabla2[[#This Row],[TIPO IVA]]="",Tabla2[[#This Row],[IVA 13%]],Tabla3[[#This Row],[DEL 13% AL 4%]]+Tabla3[[#This Row],[DEL 13% AL 2%]])</f>
        <v>0</v>
      </c>
      <c r="AD47" s="11">
        <f>IF(Tabla2[[#This Row],[TIPO IVA]]="",Tabla2[[#This Row],[IVA 4%]],Tabla3[[#This Row],[DEL 4% AL 2%]])</f>
        <v>0</v>
      </c>
      <c r="AE47" s="11">
        <f>Tabla2[[#This Row],[IVA 2%]]</f>
        <v>0</v>
      </c>
      <c r="AF47" s="11">
        <f>Tabla2[[#This Row],[IVA 1%]]</f>
        <v>0</v>
      </c>
      <c r="AG47" s="16">
        <f t="shared" si="1"/>
        <v>0</v>
      </c>
    </row>
    <row r="48" spans="1:33" x14ac:dyDescent="0.2">
      <c r="A48" s="52"/>
      <c r="B48" s="53"/>
      <c r="C48" s="53"/>
      <c r="D48" s="53"/>
      <c r="E48" s="53"/>
      <c r="F48" s="53"/>
      <c r="G48" s="54"/>
      <c r="H48" s="56"/>
      <c r="I48" s="56"/>
      <c r="J48" s="56"/>
      <c r="K48" s="12">
        <f>SUM(Tabla2[[#This Row],[EXENTO]:[ARTIC. 19]])</f>
        <v>0</v>
      </c>
      <c r="L48" s="56"/>
      <c r="M48" s="56"/>
      <c r="N48" s="56"/>
      <c r="O48" s="56"/>
      <c r="P48" s="13">
        <f>SUM(Tabla2[[#This Row],[SUBT-NoIVA]:[GRAV 1%]])</f>
        <v>0</v>
      </c>
      <c r="Q48" s="10">
        <f>ROUND(Tabla2[[#This Row],[GRAV 13%]]*13%,2)</f>
        <v>0</v>
      </c>
      <c r="R48" s="11">
        <f>ROUND(Tabla2[[#This Row],[GRAV 4%]]*4%,2)</f>
        <v>0</v>
      </c>
      <c r="S48" s="11">
        <f>ROUND(Tabla2[[#This Row],[GRAV 2%]]*2%,2)</f>
        <v>0</v>
      </c>
      <c r="T48" s="11">
        <f>ROUND(Tabla2[[#This Row],[GRAV 1%]]*1%,2)</f>
        <v>0</v>
      </c>
      <c r="U48" s="13">
        <f>SUM(Tabla2[[#This Row],[IVA 13%]:[IVA 1%]])</f>
        <v>0</v>
      </c>
      <c r="V48" s="14">
        <f>Tabla2[[#This Row],[SUBT-NoIVA]]+Tabla2[[#This Row],[SUB-TOT]]+Tabla2[[#This Row],[TOTAL-IVA]]</f>
        <v>0</v>
      </c>
      <c r="X48" s="10">
        <f>IF(Tabla2[[#This Row],[TIPO IVA]]="Ajust. 4%",ROUND(Tabla2[[#This Row],[GRAV 13%]]*4%,2),0)</f>
        <v>0</v>
      </c>
      <c r="Y48" s="10">
        <f>IF(Tabla2[[#This Row],[TIPO IVA]]="Ajust. 2%",ROUND(Tabla2[[#This Row],[GRAV 13%]]*2%,2),0)</f>
        <v>0</v>
      </c>
      <c r="Z48" s="15">
        <f>IF(Tabla2[[#This Row],[TIPO IVA]]="Ajust. 2%",ROUND(Tabla2[[#This Row],[GRAV 4%]]*2%,2),0)</f>
        <v>0</v>
      </c>
      <c r="AA48" s="50">
        <f>SUM(Tabla3[[#This Row],[DEL 13% AL 4%]:[DEL 4% AL 2%]])</f>
        <v>0</v>
      </c>
      <c r="AC48" s="11">
        <f>IF(Tabla2[[#This Row],[TIPO IVA]]="",Tabla2[[#This Row],[IVA 13%]],Tabla3[[#This Row],[DEL 13% AL 4%]]+Tabla3[[#This Row],[DEL 13% AL 2%]])</f>
        <v>0</v>
      </c>
      <c r="AD48" s="11">
        <f>IF(Tabla2[[#This Row],[TIPO IVA]]="",Tabla2[[#This Row],[IVA 4%]],Tabla3[[#This Row],[DEL 4% AL 2%]])</f>
        <v>0</v>
      </c>
      <c r="AE48" s="11">
        <f>Tabla2[[#This Row],[IVA 2%]]</f>
        <v>0</v>
      </c>
      <c r="AF48" s="11">
        <f>Tabla2[[#This Row],[IVA 1%]]</f>
        <v>0</v>
      </c>
      <c r="AG48" s="16">
        <f t="shared" si="1"/>
        <v>0</v>
      </c>
    </row>
    <row r="49" spans="1:33" x14ac:dyDescent="0.2">
      <c r="A49" s="52"/>
      <c r="B49" s="53"/>
      <c r="C49" s="53"/>
      <c r="D49" s="53"/>
      <c r="E49" s="53"/>
      <c r="F49" s="53"/>
      <c r="G49" s="54"/>
      <c r="H49" s="56"/>
      <c r="I49" s="56"/>
      <c r="J49" s="56"/>
      <c r="K49" s="12">
        <f>SUM(Tabla2[[#This Row],[EXENTO]:[ARTIC. 19]])</f>
        <v>0</v>
      </c>
      <c r="L49" s="56"/>
      <c r="M49" s="56"/>
      <c r="N49" s="56"/>
      <c r="O49" s="56"/>
      <c r="P49" s="13">
        <f>SUM(Tabla2[[#This Row],[SUBT-NoIVA]:[GRAV 1%]])</f>
        <v>0</v>
      </c>
      <c r="Q49" s="10">
        <f>ROUND(Tabla2[[#This Row],[GRAV 13%]]*13%,2)</f>
        <v>0</v>
      </c>
      <c r="R49" s="11">
        <f>ROUND(Tabla2[[#This Row],[GRAV 4%]]*4%,2)</f>
        <v>0</v>
      </c>
      <c r="S49" s="11">
        <f>ROUND(Tabla2[[#This Row],[GRAV 2%]]*2%,2)</f>
        <v>0</v>
      </c>
      <c r="T49" s="11">
        <f>ROUND(Tabla2[[#This Row],[GRAV 1%]]*1%,2)</f>
        <v>0</v>
      </c>
      <c r="U49" s="13">
        <f>SUM(Tabla2[[#This Row],[IVA 13%]:[IVA 1%]])</f>
        <v>0</v>
      </c>
      <c r="V49" s="14">
        <f>Tabla2[[#This Row],[SUBT-NoIVA]]+Tabla2[[#This Row],[SUB-TOT]]+Tabla2[[#This Row],[TOTAL-IVA]]</f>
        <v>0</v>
      </c>
      <c r="X49" s="10">
        <f>IF(Tabla2[[#This Row],[TIPO IVA]]="Ajust. 4%",ROUND(Tabla2[[#This Row],[GRAV 13%]]*4%,2),0)</f>
        <v>0</v>
      </c>
      <c r="Y49" s="10">
        <f>IF(Tabla2[[#This Row],[TIPO IVA]]="Ajust. 2%",ROUND(Tabla2[[#This Row],[GRAV 13%]]*2%,2),0)</f>
        <v>0</v>
      </c>
      <c r="Z49" s="15">
        <f>IF(Tabla2[[#This Row],[TIPO IVA]]="Ajust. 2%",ROUND(Tabla2[[#This Row],[GRAV 4%]]*2%,2),0)</f>
        <v>0</v>
      </c>
      <c r="AA49" s="50">
        <f>SUM(Tabla3[[#This Row],[DEL 13% AL 4%]:[DEL 4% AL 2%]])</f>
        <v>0</v>
      </c>
      <c r="AC49" s="11">
        <f>IF(Tabla2[[#This Row],[TIPO IVA]]="",Tabla2[[#This Row],[IVA 13%]],Tabla3[[#This Row],[DEL 13% AL 4%]]+Tabla3[[#This Row],[DEL 13% AL 2%]])</f>
        <v>0</v>
      </c>
      <c r="AD49" s="11">
        <f>IF(Tabla2[[#This Row],[TIPO IVA]]="",Tabla2[[#This Row],[IVA 4%]],Tabla3[[#This Row],[DEL 4% AL 2%]])</f>
        <v>0</v>
      </c>
      <c r="AE49" s="11">
        <f>Tabla2[[#This Row],[IVA 2%]]</f>
        <v>0</v>
      </c>
      <c r="AF49" s="11">
        <f>Tabla2[[#This Row],[IVA 1%]]</f>
        <v>0</v>
      </c>
      <c r="AG49" s="16">
        <f t="shared" si="1"/>
        <v>0</v>
      </c>
    </row>
    <row r="50" spans="1:33" x14ac:dyDescent="0.2">
      <c r="A50" s="52"/>
      <c r="B50" s="53"/>
      <c r="C50" s="53"/>
      <c r="D50" s="53"/>
      <c r="E50" s="53"/>
      <c r="F50" s="53"/>
      <c r="G50" s="54"/>
      <c r="H50" s="56"/>
      <c r="I50" s="56"/>
      <c r="J50" s="56"/>
      <c r="K50" s="12">
        <f>SUM(Tabla2[[#This Row],[EXENTO]:[ARTIC. 19]])</f>
        <v>0</v>
      </c>
      <c r="L50" s="56"/>
      <c r="M50" s="56"/>
      <c r="N50" s="56"/>
      <c r="O50" s="56"/>
      <c r="P50" s="13">
        <f>SUM(Tabla2[[#This Row],[SUBT-NoIVA]:[GRAV 1%]])</f>
        <v>0</v>
      </c>
      <c r="Q50" s="10">
        <f>ROUND(Tabla2[[#This Row],[GRAV 13%]]*13%,2)</f>
        <v>0</v>
      </c>
      <c r="R50" s="11">
        <f>ROUND(Tabla2[[#This Row],[GRAV 4%]]*4%,2)</f>
        <v>0</v>
      </c>
      <c r="S50" s="11">
        <f>ROUND(Tabla2[[#This Row],[GRAV 2%]]*2%,2)</f>
        <v>0</v>
      </c>
      <c r="T50" s="11">
        <f>ROUND(Tabla2[[#This Row],[GRAV 1%]]*1%,2)</f>
        <v>0</v>
      </c>
      <c r="U50" s="13">
        <f>SUM(Tabla2[[#This Row],[IVA 13%]:[IVA 1%]])</f>
        <v>0</v>
      </c>
      <c r="V50" s="14">
        <f>Tabla2[[#This Row],[SUBT-NoIVA]]+Tabla2[[#This Row],[SUB-TOT]]+Tabla2[[#This Row],[TOTAL-IVA]]</f>
        <v>0</v>
      </c>
      <c r="X50" s="10">
        <f>IF(Tabla2[[#This Row],[TIPO IVA]]="Ajust. 4%",ROUND(Tabla2[[#This Row],[GRAV 13%]]*4%,2),0)</f>
        <v>0</v>
      </c>
      <c r="Y50" s="10">
        <f>IF(Tabla2[[#This Row],[TIPO IVA]]="Ajust. 2%",ROUND(Tabla2[[#This Row],[GRAV 13%]]*2%,2),0)</f>
        <v>0</v>
      </c>
      <c r="Z50" s="15">
        <f>IF(Tabla2[[#This Row],[TIPO IVA]]="Ajust. 2%",ROUND(Tabla2[[#This Row],[GRAV 4%]]*2%,2),0)</f>
        <v>0</v>
      </c>
      <c r="AA50" s="50">
        <f>SUM(Tabla3[[#This Row],[DEL 13% AL 4%]:[DEL 4% AL 2%]])</f>
        <v>0</v>
      </c>
      <c r="AC50" s="11">
        <f>IF(Tabla2[[#This Row],[TIPO IVA]]="",Tabla2[[#This Row],[IVA 13%]],Tabla3[[#This Row],[DEL 13% AL 4%]]+Tabla3[[#This Row],[DEL 13% AL 2%]])</f>
        <v>0</v>
      </c>
      <c r="AD50" s="11">
        <f>IF(Tabla2[[#This Row],[TIPO IVA]]="",Tabla2[[#This Row],[IVA 4%]],Tabla3[[#This Row],[DEL 4% AL 2%]])</f>
        <v>0</v>
      </c>
      <c r="AE50" s="11">
        <f>Tabla2[[#This Row],[IVA 2%]]</f>
        <v>0</v>
      </c>
      <c r="AF50" s="11">
        <f>Tabla2[[#This Row],[IVA 1%]]</f>
        <v>0</v>
      </c>
      <c r="AG50" s="16">
        <f t="shared" si="1"/>
        <v>0</v>
      </c>
    </row>
    <row r="51" spans="1:33" x14ac:dyDescent="0.2">
      <c r="A51" s="52"/>
      <c r="B51" s="53"/>
      <c r="C51" s="53"/>
      <c r="D51" s="53"/>
      <c r="E51" s="53"/>
      <c r="F51" s="53"/>
      <c r="G51" s="54"/>
      <c r="H51" s="56"/>
      <c r="I51" s="56"/>
      <c r="J51" s="56"/>
      <c r="K51" s="12">
        <f>SUM(Tabla2[[#This Row],[EXENTO]:[ARTIC. 19]])</f>
        <v>0</v>
      </c>
      <c r="L51" s="56"/>
      <c r="M51" s="56"/>
      <c r="N51" s="56"/>
      <c r="O51" s="56"/>
      <c r="P51" s="13">
        <f>SUM(Tabla2[[#This Row],[SUBT-NoIVA]:[GRAV 1%]])</f>
        <v>0</v>
      </c>
      <c r="Q51" s="10">
        <f>ROUND(Tabla2[[#This Row],[GRAV 13%]]*13%,2)</f>
        <v>0</v>
      </c>
      <c r="R51" s="11">
        <f>ROUND(Tabla2[[#This Row],[GRAV 4%]]*4%,2)</f>
        <v>0</v>
      </c>
      <c r="S51" s="11">
        <f>ROUND(Tabla2[[#This Row],[GRAV 2%]]*2%,2)</f>
        <v>0</v>
      </c>
      <c r="T51" s="11">
        <f>ROUND(Tabla2[[#This Row],[GRAV 1%]]*1%,2)</f>
        <v>0</v>
      </c>
      <c r="U51" s="13">
        <f>SUM(Tabla2[[#This Row],[IVA 13%]:[IVA 1%]])</f>
        <v>0</v>
      </c>
      <c r="V51" s="14">
        <f>Tabla2[[#This Row],[SUBT-NoIVA]]+Tabla2[[#This Row],[SUB-TOT]]+Tabla2[[#This Row],[TOTAL-IVA]]</f>
        <v>0</v>
      </c>
      <c r="X51" s="10">
        <f>IF(Tabla2[[#This Row],[TIPO IVA]]="Ajust. 4%",ROUND(Tabla2[[#This Row],[GRAV 13%]]*4%,2),0)</f>
        <v>0</v>
      </c>
      <c r="Y51" s="10">
        <f>IF(Tabla2[[#This Row],[TIPO IVA]]="Ajust. 2%",ROUND(Tabla2[[#This Row],[GRAV 13%]]*2%,2),0)</f>
        <v>0</v>
      </c>
      <c r="Z51" s="15">
        <f>IF(Tabla2[[#This Row],[TIPO IVA]]="Ajust. 2%",ROUND(Tabla2[[#This Row],[GRAV 4%]]*2%,2),0)</f>
        <v>0</v>
      </c>
      <c r="AA51" s="50">
        <f>SUM(Tabla3[[#This Row],[DEL 13% AL 4%]:[DEL 4% AL 2%]])</f>
        <v>0</v>
      </c>
      <c r="AC51" s="11">
        <f>IF(Tabla2[[#This Row],[TIPO IVA]]="",Tabla2[[#This Row],[IVA 13%]],Tabla3[[#This Row],[DEL 13% AL 4%]]+Tabla3[[#This Row],[DEL 13% AL 2%]])</f>
        <v>0</v>
      </c>
      <c r="AD51" s="11">
        <f>IF(Tabla2[[#This Row],[TIPO IVA]]="",Tabla2[[#This Row],[IVA 4%]],Tabla3[[#This Row],[DEL 4% AL 2%]])</f>
        <v>0</v>
      </c>
      <c r="AE51" s="11">
        <f>Tabla2[[#This Row],[IVA 2%]]</f>
        <v>0</v>
      </c>
      <c r="AF51" s="11">
        <f>Tabla2[[#This Row],[IVA 1%]]</f>
        <v>0</v>
      </c>
      <c r="AG51" s="16">
        <f t="shared" si="1"/>
        <v>0</v>
      </c>
    </row>
    <row r="52" spans="1:33" x14ac:dyDescent="0.2">
      <c r="A52" s="52"/>
      <c r="B52" s="53"/>
      <c r="C52" s="53"/>
      <c r="D52" s="53"/>
      <c r="E52" s="53"/>
      <c r="F52" s="53"/>
      <c r="G52" s="54"/>
      <c r="H52" s="56"/>
      <c r="I52" s="56"/>
      <c r="J52" s="56"/>
      <c r="K52" s="12">
        <f>SUM(Tabla2[[#This Row],[EXENTO]:[ARTIC. 19]])</f>
        <v>0</v>
      </c>
      <c r="L52" s="56"/>
      <c r="M52" s="56"/>
      <c r="N52" s="56"/>
      <c r="O52" s="56"/>
      <c r="P52" s="13">
        <f>SUM(Tabla2[[#This Row],[SUBT-NoIVA]:[GRAV 1%]])</f>
        <v>0</v>
      </c>
      <c r="Q52" s="10">
        <f>ROUND(Tabla2[[#This Row],[GRAV 13%]]*13%,2)</f>
        <v>0</v>
      </c>
      <c r="R52" s="11">
        <f>ROUND(Tabla2[[#This Row],[GRAV 4%]]*4%,2)</f>
        <v>0</v>
      </c>
      <c r="S52" s="11">
        <f>ROUND(Tabla2[[#This Row],[GRAV 2%]]*2%,2)</f>
        <v>0</v>
      </c>
      <c r="T52" s="11">
        <f>ROUND(Tabla2[[#This Row],[GRAV 1%]]*1%,2)</f>
        <v>0</v>
      </c>
      <c r="U52" s="13">
        <f>SUM(Tabla2[[#This Row],[IVA 13%]:[IVA 1%]])</f>
        <v>0</v>
      </c>
      <c r="V52" s="14">
        <f>Tabla2[[#This Row],[SUBT-NoIVA]]+Tabla2[[#This Row],[SUB-TOT]]+Tabla2[[#This Row],[TOTAL-IVA]]</f>
        <v>0</v>
      </c>
      <c r="X52" s="10">
        <f>IF(Tabla2[[#This Row],[TIPO IVA]]="Ajust. 4%",ROUND(Tabla2[[#This Row],[GRAV 13%]]*4%,2),0)</f>
        <v>0</v>
      </c>
      <c r="Y52" s="10">
        <f>IF(Tabla2[[#This Row],[TIPO IVA]]="Ajust. 2%",ROUND(Tabla2[[#This Row],[GRAV 13%]]*2%,2),0)</f>
        <v>0</v>
      </c>
      <c r="Z52" s="15">
        <f>IF(Tabla2[[#This Row],[TIPO IVA]]="Ajust. 2%",ROUND(Tabla2[[#This Row],[GRAV 4%]]*2%,2),0)</f>
        <v>0</v>
      </c>
      <c r="AA52" s="50">
        <f>SUM(Tabla3[[#This Row],[DEL 13% AL 4%]:[DEL 4% AL 2%]])</f>
        <v>0</v>
      </c>
      <c r="AC52" s="11">
        <f>IF(Tabla2[[#This Row],[TIPO IVA]]="",Tabla2[[#This Row],[IVA 13%]],Tabla3[[#This Row],[DEL 13% AL 4%]]+Tabla3[[#This Row],[DEL 13% AL 2%]])</f>
        <v>0</v>
      </c>
      <c r="AD52" s="11">
        <f>IF(Tabla2[[#This Row],[TIPO IVA]]="",Tabla2[[#This Row],[IVA 4%]],Tabla3[[#This Row],[DEL 4% AL 2%]])</f>
        <v>0</v>
      </c>
      <c r="AE52" s="11">
        <f>Tabla2[[#This Row],[IVA 2%]]</f>
        <v>0</v>
      </c>
      <c r="AF52" s="11">
        <f>Tabla2[[#This Row],[IVA 1%]]</f>
        <v>0</v>
      </c>
      <c r="AG52" s="16">
        <f t="shared" si="1"/>
        <v>0</v>
      </c>
    </row>
    <row r="53" spans="1:33" x14ac:dyDescent="0.2">
      <c r="A53" s="52"/>
      <c r="B53" s="53"/>
      <c r="C53" s="53"/>
      <c r="D53" s="53"/>
      <c r="E53" s="53"/>
      <c r="F53" s="53"/>
      <c r="G53" s="54"/>
      <c r="H53" s="56"/>
      <c r="I53" s="56"/>
      <c r="J53" s="56"/>
      <c r="K53" s="12">
        <f>SUM(Tabla2[[#This Row],[EXENTO]:[ARTIC. 19]])</f>
        <v>0</v>
      </c>
      <c r="L53" s="56"/>
      <c r="M53" s="56"/>
      <c r="N53" s="56"/>
      <c r="O53" s="56"/>
      <c r="P53" s="13">
        <f>SUM(Tabla2[[#This Row],[SUBT-NoIVA]:[GRAV 1%]])</f>
        <v>0</v>
      </c>
      <c r="Q53" s="10">
        <f>ROUND(Tabla2[[#This Row],[GRAV 13%]]*13%,2)</f>
        <v>0</v>
      </c>
      <c r="R53" s="11">
        <f>ROUND(Tabla2[[#This Row],[GRAV 4%]]*4%,2)</f>
        <v>0</v>
      </c>
      <c r="S53" s="11">
        <f>ROUND(Tabla2[[#This Row],[GRAV 2%]]*2%,2)</f>
        <v>0</v>
      </c>
      <c r="T53" s="11">
        <f>ROUND(Tabla2[[#This Row],[GRAV 1%]]*1%,2)</f>
        <v>0</v>
      </c>
      <c r="U53" s="13">
        <f>SUM(Tabla2[[#This Row],[IVA 13%]:[IVA 1%]])</f>
        <v>0</v>
      </c>
      <c r="V53" s="14">
        <f>Tabla2[[#This Row],[SUBT-NoIVA]]+Tabla2[[#This Row],[SUB-TOT]]+Tabla2[[#This Row],[TOTAL-IVA]]</f>
        <v>0</v>
      </c>
      <c r="X53" s="10">
        <f>IF(Tabla2[[#This Row],[TIPO IVA]]="Ajust. 4%",ROUND(Tabla2[[#This Row],[GRAV 13%]]*4%,2),0)</f>
        <v>0</v>
      </c>
      <c r="Y53" s="10">
        <f>IF(Tabla2[[#This Row],[TIPO IVA]]="Ajust. 2%",ROUND(Tabla2[[#This Row],[GRAV 13%]]*2%,2),0)</f>
        <v>0</v>
      </c>
      <c r="Z53" s="15">
        <f>IF(Tabla2[[#This Row],[TIPO IVA]]="Ajust. 2%",ROUND(Tabla2[[#This Row],[GRAV 4%]]*2%,2),0)</f>
        <v>0</v>
      </c>
      <c r="AA53" s="50">
        <f>SUM(Tabla3[[#This Row],[DEL 13% AL 4%]:[DEL 4% AL 2%]])</f>
        <v>0</v>
      </c>
      <c r="AC53" s="11">
        <f>IF(Tabla2[[#This Row],[TIPO IVA]]="",Tabla2[[#This Row],[IVA 13%]],Tabla3[[#This Row],[DEL 13% AL 4%]]+Tabla3[[#This Row],[DEL 13% AL 2%]])</f>
        <v>0</v>
      </c>
      <c r="AD53" s="11">
        <f>IF(Tabla2[[#This Row],[TIPO IVA]]="",Tabla2[[#This Row],[IVA 4%]],Tabla3[[#This Row],[DEL 4% AL 2%]])</f>
        <v>0</v>
      </c>
      <c r="AE53" s="11">
        <f>Tabla2[[#This Row],[IVA 2%]]</f>
        <v>0</v>
      </c>
      <c r="AF53" s="11">
        <f>Tabla2[[#This Row],[IVA 1%]]</f>
        <v>0</v>
      </c>
      <c r="AG53" s="16">
        <f t="shared" si="1"/>
        <v>0</v>
      </c>
    </row>
    <row r="54" spans="1:33" x14ac:dyDescent="0.2">
      <c r="A54" s="52"/>
      <c r="B54" s="53"/>
      <c r="C54" s="53"/>
      <c r="D54" s="53"/>
      <c r="E54" s="53"/>
      <c r="F54" s="53"/>
      <c r="G54" s="54"/>
      <c r="H54" s="56"/>
      <c r="I54" s="56"/>
      <c r="J54" s="56"/>
      <c r="K54" s="12">
        <f>SUM(Tabla2[[#This Row],[EXENTO]:[ARTIC. 19]])</f>
        <v>0</v>
      </c>
      <c r="L54" s="56"/>
      <c r="M54" s="56"/>
      <c r="N54" s="56"/>
      <c r="O54" s="56"/>
      <c r="P54" s="13">
        <f>SUM(Tabla2[[#This Row],[SUBT-NoIVA]:[GRAV 1%]])</f>
        <v>0</v>
      </c>
      <c r="Q54" s="10">
        <f>ROUND(Tabla2[[#This Row],[GRAV 13%]]*13%,2)</f>
        <v>0</v>
      </c>
      <c r="R54" s="11">
        <f>ROUND(Tabla2[[#This Row],[GRAV 4%]]*4%,2)</f>
        <v>0</v>
      </c>
      <c r="S54" s="11">
        <f>ROUND(Tabla2[[#This Row],[GRAV 2%]]*2%,2)</f>
        <v>0</v>
      </c>
      <c r="T54" s="11">
        <f>ROUND(Tabla2[[#This Row],[GRAV 1%]]*1%,2)</f>
        <v>0</v>
      </c>
      <c r="U54" s="13">
        <f>SUM(Tabla2[[#This Row],[IVA 13%]:[IVA 1%]])</f>
        <v>0</v>
      </c>
      <c r="V54" s="14">
        <f>Tabla2[[#This Row],[SUBT-NoIVA]]+Tabla2[[#This Row],[SUB-TOT]]+Tabla2[[#This Row],[TOTAL-IVA]]</f>
        <v>0</v>
      </c>
      <c r="X54" s="10">
        <f>IF(Tabla2[[#This Row],[TIPO IVA]]="Ajust. 4%",ROUND(Tabla2[[#This Row],[GRAV 13%]]*4%,2),0)</f>
        <v>0</v>
      </c>
      <c r="Y54" s="10">
        <f>IF(Tabla2[[#This Row],[TIPO IVA]]="Ajust. 2%",ROUND(Tabla2[[#This Row],[GRAV 13%]]*2%,2),0)</f>
        <v>0</v>
      </c>
      <c r="Z54" s="15">
        <f>IF(Tabla2[[#This Row],[TIPO IVA]]="Ajust. 2%",ROUND(Tabla2[[#This Row],[GRAV 4%]]*2%,2),0)</f>
        <v>0</v>
      </c>
      <c r="AA54" s="50">
        <f>SUM(Tabla3[[#This Row],[DEL 13% AL 4%]:[DEL 4% AL 2%]])</f>
        <v>0</v>
      </c>
      <c r="AC54" s="11">
        <f>IF(Tabla2[[#This Row],[TIPO IVA]]="",Tabla2[[#This Row],[IVA 13%]],Tabla3[[#This Row],[DEL 13% AL 4%]]+Tabla3[[#This Row],[DEL 13% AL 2%]])</f>
        <v>0</v>
      </c>
      <c r="AD54" s="11">
        <f>IF(Tabla2[[#This Row],[TIPO IVA]]="",Tabla2[[#This Row],[IVA 4%]],Tabla3[[#This Row],[DEL 4% AL 2%]])</f>
        <v>0</v>
      </c>
      <c r="AE54" s="11">
        <f>Tabla2[[#This Row],[IVA 2%]]</f>
        <v>0</v>
      </c>
      <c r="AF54" s="11">
        <f>Tabla2[[#This Row],[IVA 1%]]</f>
        <v>0</v>
      </c>
      <c r="AG54" s="16">
        <f t="shared" si="1"/>
        <v>0</v>
      </c>
    </row>
    <row r="55" spans="1:33" x14ac:dyDescent="0.2">
      <c r="A55" s="52"/>
      <c r="B55" s="53"/>
      <c r="C55" s="53"/>
      <c r="D55" s="53"/>
      <c r="E55" s="53"/>
      <c r="F55" s="53"/>
      <c r="G55" s="54"/>
      <c r="H55" s="56"/>
      <c r="I55" s="56"/>
      <c r="J55" s="56"/>
      <c r="K55" s="12">
        <f>SUM(Tabla2[[#This Row],[EXENTO]:[ARTIC. 19]])</f>
        <v>0</v>
      </c>
      <c r="L55" s="56"/>
      <c r="M55" s="56"/>
      <c r="N55" s="56"/>
      <c r="O55" s="56"/>
      <c r="P55" s="13">
        <f>SUM(Tabla2[[#This Row],[SUBT-NoIVA]:[GRAV 1%]])</f>
        <v>0</v>
      </c>
      <c r="Q55" s="10">
        <f>ROUND(Tabla2[[#This Row],[GRAV 13%]]*13%,2)</f>
        <v>0</v>
      </c>
      <c r="R55" s="11">
        <f>ROUND(Tabla2[[#This Row],[GRAV 4%]]*4%,2)</f>
        <v>0</v>
      </c>
      <c r="S55" s="11">
        <f>ROUND(Tabla2[[#This Row],[GRAV 2%]]*2%,2)</f>
        <v>0</v>
      </c>
      <c r="T55" s="11">
        <f>ROUND(Tabla2[[#This Row],[GRAV 1%]]*1%,2)</f>
        <v>0</v>
      </c>
      <c r="U55" s="13">
        <f>SUM(Tabla2[[#This Row],[IVA 13%]:[IVA 1%]])</f>
        <v>0</v>
      </c>
      <c r="V55" s="14">
        <f>Tabla2[[#This Row],[SUBT-NoIVA]]+Tabla2[[#This Row],[SUB-TOT]]+Tabla2[[#This Row],[TOTAL-IVA]]</f>
        <v>0</v>
      </c>
      <c r="X55" s="10">
        <f>IF(Tabla2[[#This Row],[TIPO IVA]]="Ajust. 4%",ROUND(Tabla2[[#This Row],[GRAV 13%]]*4%,2),0)</f>
        <v>0</v>
      </c>
      <c r="Y55" s="10">
        <f>IF(Tabla2[[#This Row],[TIPO IVA]]="Ajust. 2%",ROUND(Tabla2[[#This Row],[GRAV 13%]]*2%,2),0)</f>
        <v>0</v>
      </c>
      <c r="Z55" s="15">
        <f>IF(Tabla2[[#This Row],[TIPO IVA]]="Ajust. 2%",ROUND(Tabla2[[#This Row],[GRAV 4%]]*2%,2),0)</f>
        <v>0</v>
      </c>
      <c r="AA55" s="50">
        <f>SUM(Tabla3[[#This Row],[DEL 13% AL 4%]:[DEL 4% AL 2%]])</f>
        <v>0</v>
      </c>
      <c r="AC55" s="11">
        <f>IF(Tabla2[[#This Row],[TIPO IVA]]="",Tabla2[[#This Row],[IVA 13%]],Tabla3[[#This Row],[DEL 13% AL 4%]]+Tabla3[[#This Row],[DEL 13% AL 2%]])</f>
        <v>0</v>
      </c>
      <c r="AD55" s="11">
        <f>IF(Tabla2[[#This Row],[TIPO IVA]]="",Tabla2[[#This Row],[IVA 4%]],Tabla3[[#This Row],[DEL 4% AL 2%]])</f>
        <v>0</v>
      </c>
      <c r="AE55" s="11">
        <f>Tabla2[[#This Row],[IVA 2%]]</f>
        <v>0</v>
      </c>
      <c r="AF55" s="11">
        <f>Tabla2[[#This Row],[IVA 1%]]</f>
        <v>0</v>
      </c>
      <c r="AG55" s="16">
        <f t="shared" si="1"/>
        <v>0</v>
      </c>
    </row>
    <row r="56" spans="1:33" x14ac:dyDescent="0.2">
      <c r="A56" s="52"/>
      <c r="B56" s="53"/>
      <c r="C56" s="53"/>
      <c r="D56" s="53"/>
      <c r="E56" s="53"/>
      <c r="F56" s="53"/>
      <c r="G56" s="54"/>
      <c r="H56" s="56"/>
      <c r="I56" s="56"/>
      <c r="J56" s="56"/>
      <c r="K56" s="12">
        <f>SUM(Tabla2[[#This Row],[EXENTO]:[ARTIC. 19]])</f>
        <v>0</v>
      </c>
      <c r="L56" s="56"/>
      <c r="M56" s="56"/>
      <c r="N56" s="56"/>
      <c r="O56" s="56"/>
      <c r="P56" s="13">
        <f>SUM(Tabla2[[#This Row],[SUBT-NoIVA]:[GRAV 1%]])</f>
        <v>0</v>
      </c>
      <c r="Q56" s="10">
        <f>ROUND(Tabla2[[#This Row],[GRAV 13%]]*13%,2)</f>
        <v>0</v>
      </c>
      <c r="R56" s="11">
        <f>ROUND(Tabla2[[#This Row],[GRAV 4%]]*4%,2)</f>
        <v>0</v>
      </c>
      <c r="S56" s="11">
        <f>ROUND(Tabla2[[#This Row],[GRAV 2%]]*2%,2)</f>
        <v>0</v>
      </c>
      <c r="T56" s="11">
        <f>ROUND(Tabla2[[#This Row],[GRAV 1%]]*1%,2)</f>
        <v>0</v>
      </c>
      <c r="U56" s="13">
        <f>SUM(Tabla2[[#This Row],[IVA 13%]:[IVA 1%]])</f>
        <v>0</v>
      </c>
      <c r="V56" s="14">
        <f>Tabla2[[#This Row],[SUBT-NoIVA]]+Tabla2[[#This Row],[SUB-TOT]]+Tabla2[[#This Row],[TOTAL-IVA]]</f>
        <v>0</v>
      </c>
      <c r="X56" s="10">
        <f>IF(Tabla2[[#This Row],[TIPO IVA]]="Ajust. 4%",ROUND(Tabla2[[#This Row],[GRAV 13%]]*4%,2),0)</f>
        <v>0</v>
      </c>
      <c r="Y56" s="10">
        <f>IF(Tabla2[[#This Row],[TIPO IVA]]="Ajust. 2%",ROUND(Tabla2[[#This Row],[GRAV 13%]]*2%,2),0)</f>
        <v>0</v>
      </c>
      <c r="Z56" s="15">
        <f>IF(Tabla2[[#This Row],[TIPO IVA]]="Ajust. 2%",ROUND(Tabla2[[#This Row],[GRAV 4%]]*2%,2),0)</f>
        <v>0</v>
      </c>
      <c r="AA56" s="50">
        <f>SUM(Tabla3[[#This Row],[DEL 13% AL 4%]:[DEL 4% AL 2%]])</f>
        <v>0</v>
      </c>
      <c r="AC56" s="11">
        <f>IF(Tabla2[[#This Row],[TIPO IVA]]="",Tabla2[[#This Row],[IVA 13%]],Tabla3[[#This Row],[DEL 13% AL 4%]]+Tabla3[[#This Row],[DEL 13% AL 2%]])</f>
        <v>0</v>
      </c>
      <c r="AD56" s="11">
        <f>IF(Tabla2[[#This Row],[TIPO IVA]]="",Tabla2[[#This Row],[IVA 4%]],Tabla3[[#This Row],[DEL 4% AL 2%]])</f>
        <v>0</v>
      </c>
      <c r="AE56" s="11">
        <f>Tabla2[[#This Row],[IVA 2%]]</f>
        <v>0</v>
      </c>
      <c r="AF56" s="11">
        <f>Tabla2[[#This Row],[IVA 1%]]</f>
        <v>0</v>
      </c>
      <c r="AG56" s="16">
        <f t="shared" si="1"/>
        <v>0</v>
      </c>
    </row>
    <row r="57" spans="1:33" x14ac:dyDescent="0.2">
      <c r="A57" s="52"/>
      <c r="B57" s="53"/>
      <c r="C57" s="53"/>
      <c r="D57" s="53"/>
      <c r="E57" s="53"/>
      <c r="F57" s="53"/>
      <c r="G57" s="54"/>
      <c r="H57" s="56"/>
      <c r="I57" s="56"/>
      <c r="J57" s="56"/>
      <c r="K57" s="12">
        <f>SUM(Tabla2[[#This Row],[EXENTO]:[ARTIC. 19]])</f>
        <v>0</v>
      </c>
      <c r="L57" s="56"/>
      <c r="M57" s="56"/>
      <c r="N57" s="56"/>
      <c r="O57" s="56"/>
      <c r="P57" s="13">
        <f>SUM(Tabla2[[#This Row],[SUBT-NoIVA]:[GRAV 1%]])</f>
        <v>0</v>
      </c>
      <c r="Q57" s="10">
        <f>ROUND(Tabla2[[#This Row],[GRAV 13%]]*13%,2)</f>
        <v>0</v>
      </c>
      <c r="R57" s="11">
        <f>ROUND(Tabla2[[#This Row],[GRAV 4%]]*4%,2)</f>
        <v>0</v>
      </c>
      <c r="S57" s="11">
        <f>ROUND(Tabla2[[#This Row],[GRAV 2%]]*2%,2)</f>
        <v>0</v>
      </c>
      <c r="T57" s="11">
        <f>ROUND(Tabla2[[#This Row],[GRAV 1%]]*1%,2)</f>
        <v>0</v>
      </c>
      <c r="U57" s="13">
        <f>SUM(Tabla2[[#This Row],[IVA 13%]:[IVA 1%]])</f>
        <v>0</v>
      </c>
      <c r="V57" s="14">
        <f>Tabla2[[#This Row],[SUBT-NoIVA]]+Tabla2[[#This Row],[SUB-TOT]]+Tabla2[[#This Row],[TOTAL-IVA]]</f>
        <v>0</v>
      </c>
      <c r="X57" s="10">
        <f>IF(Tabla2[[#This Row],[TIPO IVA]]="Ajust. 4%",ROUND(Tabla2[[#This Row],[GRAV 13%]]*4%,2),0)</f>
        <v>0</v>
      </c>
      <c r="Y57" s="10">
        <f>IF(Tabla2[[#This Row],[TIPO IVA]]="Ajust. 2%",ROUND(Tabla2[[#This Row],[GRAV 13%]]*2%,2),0)</f>
        <v>0</v>
      </c>
      <c r="Z57" s="15">
        <f>IF(Tabla2[[#This Row],[TIPO IVA]]="Ajust. 2%",ROUND(Tabla2[[#This Row],[GRAV 4%]]*2%,2),0)</f>
        <v>0</v>
      </c>
      <c r="AA57" s="50">
        <f>SUM(Tabla3[[#This Row],[DEL 13% AL 4%]:[DEL 4% AL 2%]])</f>
        <v>0</v>
      </c>
      <c r="AC57" s="11">
        <f>IF(Tabla2[[#This Row],[TIPO IVA]]="",Tabla2[[#This Row],[IVA 13%]],Tabla3[[#This Row],[DEL 13% AL 4%]]+Tabla3[[#This Row],[DEL 13% AL 2%]])</f>
        <v>0</v>
      </c>
      <c r="AD57" s="11">
        <f>IF(Tabla2[[#This Row],[TIPO IVA]]="",Tabla2[[#This Row],[IVA 4%]],Tabla3[[#This Row],[DEL 4% AL 2%]])</f>
        <v>0</v>
      </c>
      <c r="AE57" s="11">
        <f>Tabla2[[#This Row],[IVA 2%]]</f>
        <v>0</v>
      </c>
      <c r="AF57" s="11">
        <f>Tabla2[[#This Row],[IVA 1%]]</f>
        <v>0</v>
      </c>
      <c r="AG57" s="16">
        <f t="shared" si="1"/>
        <v>0</v>
      </c>
    </row>
    <row r="58" spans="1:33" x14ac:dyDescent="0.2">
      <c r="A58" s="52"/>
      <c r="B58" s="53"/>
      <c r="C58" s="53"/>
      <c r="D58" s="53"/>
      <c r="E58" s="53"/>
      <c r="F58" s="53"/>
      <c r="G58" s="54"/>
      <c r="H58" s="56"/>
      <c r="I58" s="56"/>
      <c r="J58" s="56"/>
      <c r="K58" s="12">
        <f>SUM(Tabla2[[#This Row],[EXENTO]:[ARTIC. 19]])</f>
        <v>0</v>
      </c>
      <c r="L58" s="56"/>
      <c r="M58" s="56"/>
      <c r="N58" s="56"/>
      <c r="O58" s="56"/>
      <c r="P58" s="13">
        <f>SUM(Tabla2[[#This Row],[SUBT-NoIVA]:[GRAV 1%]])</f>
        <v>0</v>
      </c>
      <c r="Q58" s="10">
        <f>ROUND(Tabla2[[#This Row],[GRAV 13%]]*13%,2)</f>
        <v>0</v>
      </c>
      <c r="R58" s="11">
        <f>ROUND(Tabla2[[#This Row],[GRAV 4%]]*4%,2)</f>
        <v>0</v>
      </c>
      <c r="S58" s="11">
        <f>ROUND(Tabla2[[#This Row],[GRAV 2%]]*2%,2)</f>
        <v>0</v>
      </c>
      <c r="T58" s="11">
        <f>ROUND(Tabla2[[#This Row],[GRAV 1%]]*1%,2)</f>
        <v>0</v>
      </c>
      <c r="U58" s="13">
        <f>SUM(Tabla2[[#This Row],[IVA 13%]:[IVA 1%]])</f>
        <v>0</v>
      </c>
      <c r="V58" s="14">
        <f>Tabla2[[#This Row],[SUBT-NoIVA]]+Tabla2[[#This Row],[SUB-TOT]]+Tabla2[[#This Row],[TOTAL-IVA]]</f>
        <v>0</v>
      </c>
      <c r="X58" s="10">
        <f>IF(Tabla2[[#This Row],[TIPO IVA]]="Ajust. 4%",ROUND(Tabla2[[#This Row],[GRAV 13%]]*4%,2),0)</f>
        <v>0</v>
      </c>
      <c r="Y58" s="10">
        <f>IF(Tabla2[[#This Row],[TIPO IVA]]="Ajust. 2%",ROUND(Tabla2[[#This Row],[GRAV 13%]]*2%,2),0)</f>
        <v>0</v>
      </c>
      <c r="Z58" s="15">
        <f>IF(Tabla2[[#This Row],[TIPO IVA]]="Ajust. 2%",ROUND(Tabla2[[#This Row],[GRAV 4%]]*2%,2),0)</f>
        <v>0</v>
      </c>
      <c r="AA58" s="50">
        <f>SUM(Tabla3[[#This Row],[DEL 13% AL 4%]:[DEL 4% AL 2%]])</f>
        <v>0</v>
      </c>
      <c r="AC58" s="11">
        <f>IF(Tabla2[[#This Row],[TIPO IVA]]="",Tabla2[[#This Row],[IVA 13%]],Tabla3[[#This Row],[DEL 13% AL 4%]]+Tabla3[[#This Row],[DEL 13% AL 2%]])</f>
        <v>0</v>
      </c>
      <c r="AD58" s="11">
        <f>IF(Tabla2[[#This Row],[TIPO IVA]]="",Tabla2[[#This Row],[IVA 4%]],Tabla3[[#This Row],[DEL 4% AL 2%]])</f>
        <v>0</v>
      </c>
      <c r="AE58" s="11">
        <f>Tabla2[[#This Row],[IVA 2%]]</f>
        <v>0</v>
      </c>
      <c r="AF58" s="11">
        <f>Tabla2[[#This Row],[IVA 1%]]</f>
        <v>0</v>
      </c>
      <c r="AG58" s="16">
        <f t="shared" si="1"/>
        <v>0</v>
      </c>
    </row>
    <row r="59" spans="1:33" x14ac:dyDescent="0.2">
      <c r="A59" s="52"/>
      <c r="B59" s="53"/>
      <c r="C59" s="53"/>
      <c r="D59" s="53"/>
      <c r="E59" s="53"/>
      <c r="F59" s="53"/>
      <c r="G59" s="54"/>
      <c r="H59" s="56"/>
      <c r="I59" s="56"/>
      <c r="J59" s="56"/>
      <c r="K59" s="12">
        <f>SUM(Tabla2[[#This Row],[EXENTO]:[ARTIC. 19]])</f>
        <v>0</v>
      </c>
      <c r="L59" s="56"/>
      <c r="M59" s="56"/>
      <c r="N59" s="56"/>
      <c r="O59" s="56"/>
      <c r="P59" s="13">
        <f>SUM(Tabla2[[#This Row],[SUBT-NoIVA]:[GRAV 1%]])</f>
        <v>0</v>
      </c>
      <c r="Q59" s="10">
        <f>ROUND(Tabla2[[#This Row],[GRAV 13%]]*13%,2)</f>
        <v>0</v>
      </c>
      <c r="R59" s="11">
        <f>ROUND(Tabla2[[#This Row],[GRAV 4%]]*4%,2)</f>
        <v>0</v>
      </c>
      <c r="S59" s="11">
        <f>ROUND(Tabla2[[#This Row],[GRAV 2%]]*2%,2)</f>
        <v>0</v>
      </c>
      <c r="T59" s="11">
        <f>ROUND(Tabla2[[#This Row],[GRAV 1%]]*1%,2)</f>
        <v>0</v>
      </c>
      <c r="U59" s="13">
        <f>SUM(Tabla2[[#This Row],[IVA 13%]:[IVA 1%]])</f>
        <v>0</v>
      </c>
      <c r="V59" s="14">
        <f>Tabla2[[#This Row],[SUBT-NoIVA]]+Tabla2[[#This Row],[SUB-TOT]]+Tabla2[[#This Row],[TOTAL-IVA]]</f>
        <v>0</v>
      </c>
      <c r="X59" s="10">
        <f>IF(Tabla2[[#This Row],[TIPO IVA]]="Ajust. 4%",ROUND(Tabla2[[#This Row],[GRAV 13%]]*4%,2),0)</f>
        <v>0</v>
      </c>
      <c r="Y59" s="10">
        <f>IF(Tabla2[[#This Row],[TIPO IVA]]="Ajust. 2%",ROUND(Tabla2[[#This Row],[GRAV 13%]]*2%,2),0)</f>
        <v>0</v>
      </c>
      <c r="Z59" s="15">
        <f>IF(Tabla2[[#This Row],[TIPO IVA]]="Ajust. 2%",ROUND(Tabla2[[#This Row],[GRAV 4%]]*2%,2),0)</f>
        <v>0</v>
      </c>
      <c r="AA59" s="50">
        <f>SUM(Tabla3[[#This Row],[DEL 13% AL 4%]:[DEL 4% AL 2%]])</f>
        <v>0</v>
      </c>
      <c r="AC59" s="11">
        <f>IF(Tabla2[[#This Row],[TIPO IVA]]="",Tabla2[[#This Row],[IVA 13%]],Tabla3[[#This Row],[DEL 13% AL 4%]]+Tabla3[[#This Row],[DEL 13% AL 2%]])</f>
        <v>0</v>
      </c>
      <c r="AD59" s="11">
        <f>IF(Tabla2[[#This Row],[TIPO IVA]]="",Tabla2[[#This Row],[IVA 4%]],Tabla3[[#This Row],[DEL 4% AL 2%]])</f>
        <v>0</v>
      </c>
      <c r="AE59" s="11">
        <f>Tabla2[[#This Row],[IVA 2%]]</f>
        <v>0</v>
      </c>
      <c r="AF59" s="11">
        <f>Tabla2[[#This Row],[IVA 1%]]</f>
        <v>0</v>
      </c>
      <c r="AG59" s="16">
        <f t="shared" si="1"/>
        <v>0</v>
      </c>
    </row>
    <row r="60" spans="1:33" x14ac:dyDescent="0.2">
      <c r="A60" s="52"/>
      <c r="B60" s="53"/>
      <c r="C60" s="53"/>
      <c r="D60" s="53"/>
      <c r="E60" s="53"/>
      <c r="F60" s="53"/>
      <c r="G60" s="54"/>
      <c r="H60" s="56"/>
      <c r="I60" s="56"/>
      <c r="J60" s="56"/>
      <c r="K60" s="12">
        <f>SUM(Tabla2[[#This Row],[EXENTO]:[ARTIC. 19]])</f>
        <v>0</v>
      </c>
      <c r="L60" s="56"/>
      <c r="M60" s="56"/>
      <c r="N60" s="56"/>
      <c r="O60" s="56"/>
      <c r="P60" s="13">
        <f>SUM(Tabla2[[#This Row],[SUBT-NoIVA]:[GRAV 1%]])</f>
        <v>0</v>
      </c>
      <c r="Q60" s="10">
        <f>ROUND(Tabla2[[#This Row],[GRAV 13%]]*13%,2)</f>
        <v>0</v>
      </c>
      <c r="R60" s="11">
        <f>ROUND(Tabla2[[#This Row],[GRAV 4%]]*4%,2)</f>
        <v>0</v>
      </c>
      <c r="S60" s="11">
        <f>ROUND(Tabla2[[#This Row],[GRAV 2%]]*2%,2)</f>
        <v>0</v>
      </c>
      <c r="T60" s="11">
        <f>ROUND(Tabla2[[#This Row],[GRAV 1%]]*1%,2)</f>
        <v>0</v>
      </c>
      <c r="U60" s="13">
        <f>SUM(Tabla2[[#This Row],[IVA 13%]:[IVA 1%]])</f>
        <v>0</v>
      </c>
      <c r="V60" s="14">
        <f>Tabla2[[#This Row],[SUBT-NoIVA]]+Tabla2[[#This Row],[SUB-TOT]]+Tabla2[[#This Row],[TOTAL-IVA]]</f>
        <v>0</v>
      </c>
      <c r="X60" s="10">
        <f>IF(Tabla2[[#This Row],[TIPO IVA]]="Ajust. 4%",ROUND(Tabla2[[#This Row],[GRAV 13%]]*4%,2),0)</f>
        <v>0</v>
      </c>
      <c r="Y60" s="10">
        <f>IF(Tabla2[[#This Row],[TIPO IVA]]="Ajust. 2%",ROUND(Tabla2[[#This Row],[GRAV 13%]]*2%,2),0)</f>
        <v>0</v>
      </c>
      <c r="Z60" s="15">
        <f>IF(Tabla2[[#This Row],[TIPO IVA]]="Ajust. 2%",ROUND(Tabla2[[#This Row],[GRAV 4%]]*2%,2),0)</f>
        <v>0</v>
      </c>
      <c r="AA60" s="50">
        <f>SUM(Tabla3[[#This Row],[DEL 13% AL 4%]:[DEL 4% AL 2%]])</f>
        <v>0</v>
      </c>
      <c r="AC60" s="11">
        <f>IF(Tabla2[[#This Row],[TIPO IVA]]="",Tabla2[[#This Row],[IVA 13%]],Tabla3[[#This Row],[DEL 13% AL 4%]]+Tabla3[[#This Row],[DEL 13% AL 2%]])</f>
        <v>0</v>
      </c>
      <c r="AD60" s="11">
        <f>IF(Tabla2[[#This Row],[TIPO IVA]]="",Tabla2[[#This Row],[IVA 4%]],Tabla3[[#This Row],[DEL 4% AL 2%]])</f>
        <v>0</v>
      </c>
      <c r="AE60" s="11">
        <f>Tabla2[[#This Row],[IVA 2%]]</f>
        <v>0</v>
      </c>
      <c r="AF60" s="11">
        <f>Tabla2[[#This Row],[IVA 1%]]</f>
        <v>0</v>
      </c>
      <c r="AG60" s="16">
        <f t="shared" si="1"/>
        <v>0</v>
      </c>
    </row>
    <row r="61" spans="1:33" x14ac:dyDescent="0.2">
      <c r="A61" s="52"/>
      <c r="B61" s="53"/>
      <c r="C61" s="53"/>
      <c r="D61" s="53"/>
      <c r="E61" s="53"/>
      <c r="F61" s="53"/>
      <c r="G61" s="54"/>
      <c r="H61" s="56"/>
      <c r="I61" s="56"/>
      <c r="J61" s="56"/>
      <c r="K61" s="12">
        <f>SUM(Tabla2[[#This Row],[EXENTO]:[ARTIC. 19]])</f>
        <v>0</v>
      </c>
      <c r="L61" s="56"/>
      <c r="M61" s="56"/>
      <c r="N61" s="56"/>
      <c r="O61" s="56"/>
      <c r="P61" s="13">
        <f>SUM(Tabla2[[#This Row],[SUBT-NoIVA]:[GRAV 1%]])</f>
        <v>0</v>
      </c>
      <c r="Q61" s="10">
        <f>ROUND(Tabla2[[#This Row],[GRAV 13%]]*13%,2)</f>
        <v>0</v>
      </c>
      <c r="R61" s="11">
        <f>ROUND(Tabla2[[#This Row],[GRAV 4%]]*4%,2)</f>
        <v>0</v>
      </c>
      <c r="S61" s="11">
        <f>ROUND(Tabla2[[#This Row],[GRAV 2%]]*2%,2)</f>
        <v>0</v>
      </c>
      <c r="T61" s="11">
        <f>ROUND(Tabla2[[#This Row],[GRAV 1%]]*1%,2)</f>
        <v>0</v>
      </c>
      <c r="U61" s="13">
        <f>SUM(Tabla2[[#This Row],[IVA 13%]:[IVA 1%]])</f>
        <v>0</v>
      </c>
      <c r="V61" s="14">
        <f>Tabla2[[#This Row],[SUBT-NoIVA]]+Tabla2[[#This Row],[SUB-TOT]]+Tabla2[[#This Row],[TOTAL-IVA]]</f>
        <v>0</v>
      </c>
      <c r="X61" s="10">
        <f>IF(Tabla2[[#This Row],[TIPO IVA]]="Ajust. 4%",ROUND(Tabla2[[#This Row],[GRAV 13%]]*4%,2),0)</f>
        <v>0</v>
      </c>
      <c r="Y61" s="10">
        <f>IF(Tabla2[[#This Row],[TIPO IVA]]="Ajust. 2%",ROUND(Tabla2[[#This Row],[GRAV 13%]]*2%,2),0)</f>
        <v>0</v>
      </c>
      <c r="Z61" s="15">
        <f>IF(Tabla2[[#This Row],[TIPO IVA]]="Ajust. 2%",ROUND(Tabla2[[#This Row],[GRAV 4%]]*2%,2),0)</f>
        <v>0</v>
      </c>
      <c r="AA61" s="50">
        <f>SUM(Tabla3[[#This Row],[DEL 13% AL 4%]:[DEL 4% AL 2%]])</f>
        <v>0</v>
      </c>
      <c r="AC61" s="11">
        <f>IF(Tabla2[[#This Row],[TIPO IVA]]="",Tabla2[[#This Row],[IVA 13%]],Tabla3[[#This Row],[DEL 13% AL 4%]]+Tabla3[[#This Row],[DEL 13% AL 2%]])</f>
        <v>0</v>
      </c>
      <c r="AD61" s="11">
        <f>IF(Tabla2[[#This Row],[TIPO IVA]]="",Tabla2[[#This Row],[IVA 4%]],Tabla3[[#This Row],[DEL 4% AL 2%]])</f>
        <v>0</v>
      </c>
      <c r="AE61" s="11">
        <f>Tabla2[[#This Row],[IVA 2%]]</f>
        <v>0</v>
      </c>
      <c r="AF61" s="11">
        <f>Tabla2[[#This Row],[IVA 1%]]</f>
        <v>0</v>
      </c>
      <c r="AG61" s="16">
        <f t="shared" si="1"/>
        <v>0</v>
      </c>
    </row>
    <row r="62" spans="1:33" x14ac:dyDescent="0.2">
      <c r="A62" s="52"/>
      <c r="B62" s="53"/>
      <c r="C62" s="53"/>
      <c r="D62" s="53"/>
      <c r="E62" s="53"/>
      <c r="F62" s="53"/>
      <c r="G62" s="54"/>
      <c r="H62" s="56"/>
      <c r="I62" s="56"/>
      <c r="J62" s="56"/>
      <c r="K62" s="12">
        <f>SUM(Tabla2[[#This Row],[EXENTO]:[ARTIC. 19]])</f>
        <v>0</v>
      </c>
      <c r="L62" s="56"/>
      <c r="M62" s="56"/>
      <c r="N62" s="56"/>
      <c r="O62" s="56"/>
      <c r="P62" s="13">
        <f>SUM(Tabla2[[#This Row],[SUBT-NoIVA]:[GRAV 1%]])</f>
        <v>0</v>
      </c>
      <c r="Q62" s="10">
        <f>ROUND(Tabla2[[#This Row],[GRAV 13%]]*13%,2)</f>
        <v>0</v>
      </c>
      <c r="R62" s="11">
        <f>ROUND(Tabla2[[#This Row],[GRAV 4%]]*4%,2)</f>
        <v>0</v>
      </c>
      <c r="S62" s="11">
        <f>ROUND(Tabla2[[#This Row],[GRAV 2%]]*2%,2)</f>
        <v>0</v>
      </c>
      <c r="T62" s="11">
        <f>ROUND(Tabla2[[#This Row],[GRAV 1%]]*1%,2)</f>
        <v>0</v>
      </c>
      <c r="U62" s="13">
        <f>SUM(Tabla2[[#This Row],[IVA 13%]:[IVA 1%]])</f>
        <v>0</v>
      </c>
      <c r="V62" s="14">
        <f>Tabla2[[#This Row],[SUBT-NoIVA]]+Tabla2[[#This Row],[SUB-TOT]]+Tabla2[[#This Row],[TOTAL-IVA]]</f>
        <v>0</v>
      </c>
      <c r="X62" s="10">
        <f>IF(Tabla2[[#This Row],[TIPO IVA]]="Ajust. 4%",ROUND(Tabla2[[#This Row],[GRAV 13%]]*4%,2),0)</f>
        <v>0</v>
      </c>
      <c r="Y62" s="10">
        <f>IF(Tabla2[[#This Row],[TIPO IVA]]="Ajust. 2%",ROUND(Tabla2[[#This Row],[GRAV 13%]]*2%,2),0)</f>
        <v>0</v>
      </c>
      <c r="Z62" s="15">
        <f>IF(Tabla2[[#This Row],[TIPO IVA]]="Ajust. 2%",ROUND(Tabla2[[#This Row],[GRAV 4%]]*2%,2),0)</f>
        <v>0</v>
      </c>
      <c r="AA62" s="50">
        <f>SUM(Tabla3[[#This Row],[DEL 13% AL 4%]:[DEL 4% AL 2%]])</f>
        <v>0</v>
      </c>
      <c r="AC62" s="11">
        <f>IF(Tabla2[[#This Row],[TIPO IVA]]="",Tabla2[[#This Row],[IVA 13%]],Tabla3[[#This Row],[DEL 13% AL 4%]]+Tabla3[[#This Row],[DEL 13% AL 2%]])</f>
        <v>0</v>
      </c>
      <c r="AD62" s="11">
        <f>IF(Tabla2[[#This Row],[TIPO IVA]]="",Tabla2[[#This Row],[IVA 4%]],Tabla3[[#This Row],[DEL 4% AL 2%]])</f>
        <v>0</v>
      </c>
      <c r="AE62" s="11">
        <f>Tabla2[[#This Row],[IVA 2%]]</f>
        <v>0</v>
      </c>
      <c r="AF62" s="11">
        <f>Tabla2[[#This Row],[IVA 1%]]</f>
        <v>0</v>
      </c>
      <c r="AG62" s="16">
        <f t="shared" si="1"/>
        <v>0</v>
      </c>
    </row>
    <row r="63" spans="1:33" x14ac:dyDescent="0.2">
      <c r="A63" s="52"/>
      <c r="B63" s="53"/>
      <c r="C63" s="53"/>
      <c r="D63" s="53"/>
      <c r="E63" s="53"/>
      <c r="F63" s="53"/>
      <c r="G63" s="54"/>
      <c r="H63" s="56"/>
      <c r="I63" s="56"/>
      <c r="J63" s="56"/>
      <c r="K63" s="12">
        <f>SUM(Tabla2[[#This Row],[EXENTO]:[ARTIC. 19]])</f>
        <v>0</v>
      </c>
      <c r="L63" s="56"/>
      <c r="M63" s="56"/>
      <c r="N63" s="56"/>
      <c r="O63" s="56"/>
      <c r="P63" s="13">
        <f>SUM(Tabla2[[#This Row],[SUBT-NoIVA]:[GRAV 1%]])</f>
        <v>0</v>
      </c>
      <c r="Q63" s="10">
        <f>ROUND(Tabla2[[#This Row],[GRAV 13%]]*13%,2)</f>
        <v>0</v>
      </c>
      <c r="R63" s="11">
        <f>ROUND(Tabla2[[#This Row],[GRAV 4%]]*4%,2)</f>
        <v>0</v>
      </c>
      <c r="S63" s="11">
        <f>ROUND(Tabla2[[#This Row],[GRAV 2%]]*2%,2)</f>
        <v>0</v>
      </c>
      <c r="T63" s="11">
        <f>ROUND(Tabla2[[#This Row],[GRAV 1%]]*1%,2)</f>
        <v>0</v>
      </c>
      <c r="U63" s="13">
        <f>SUM(Tabla2[[#This Row],[IVA 13%]:[IVA 1%]])</f>
        <v>0</v>
      </c>
      <c r="V63" s="14">
        <f>Tabla2[[#This Row],[SUBT-NoIVA]]+Tabla2[[#This Row],[SUB-TOT]]+Tabla2[[#This Row],[TOTAL-IVA]]</f>
        <v>0</v>
      </c>
      <c r="X63" s="10">
        <f>IF(Tabla2[[#This Row],[TIPO IVA]]="Ajust. 4%",ROUND(Tabla2[[#This Row],[GRAV 13%]]*4%,2),0)</f>
        <v>0</v>
      </c>
      <c r="Y63" s="10">
        <f>IF(Tabla2[[#This Row],[TIPO IVA]]="Ajust. 2%",ROUND(Tabla2[[#This Row],[GRAV 13%]]*2%,2),0)</f>
        <v>0</v>
      </c>
      <c r="Z63" s="15">
        <f>IF(Tabla2[[#This Row],[TIPO IVA]]="Ajust. 2%",ROUND(Tabla2[[#This Row],[GRAV 4%]]*2%,2),0)</f>
        <v>0</v>
      </c>
      <c r="AA63" s="50">
        <f>SUM(Tabla3[[#This Row],[DEL 13% AL 4%]:[DEL 4% AL 2%]])</f>
        <v>0</v>
      </c>
      <c r="AC63" s="11">
        <f>IF(Tabla2[[#This Row],[TIPO IVA]]="",Tabla2[[#This Row],[IVA 13%]],Tabla3[[#This Row],[DEL 13% AL 4%]]+Tabla3[[#This Row],[DEL 13% AL 2%]])</f>
        <v>0</v>
      </c>
      <c r="AD63" s="11">
        <f>IF(Tabla2[[#This Row],[TIPO IVA]]="",Tabla2[[#This Row],[IVA 4%]],Tabla3[[#This Row],[DEL 4% AL 2%]])</f>
        <v>0</v>
      </c>
      <c r="AE63" s="11">
        <f>Tabla2[[#This Row],[IVA 2%]]</f>
        <v>0</v>
      </c>
      <c r="AF63" s="11">
        <f>Tabla2[[#This Row],[IVA 1%]]</f>
        <v>0</v>
      </c>
      <c r="AG63" s="16">
        <f t="shared" si="1"/>
        <v>0</v>
      </c>
    </row>
    <row r="64" spans="1:33" x14ac:dyDescent="0.2">
      <c r="A64" s="52"/>
      <c r="B64" s="53"/>
      <c r="C64" s="53"/>
      <c r="D64" s="53"/>
      <c r="E64" s="53"/>
      <c r="F64" s="53"/>
      <c r="G64" s="54"/>
      <c r="H64" s="56"/>
      <c r="I64" s="56"/>
      <c r="J64" s="56"/>
      <c r="K64" s="12">
        <f>SUM(Tabla2[[#This Row],[EXENTO]:[ARTIC. 19]])</f>
        <v>0</v>
      </c>
      <c r="L64" s="56"/>
      <c r="M64" s="56"/>
      <c r="N64" s="56"/>
      <c r="O64" s="56"/>
      <c r="P64" s="13">
        <f>SUM(Tabla2[[#This Row],[SUBT-NoIVA]:[GRAV 1%]])</f>
        <v>0</v>
      </c>
      <c r="Q64" s="10">
        <f>ROUND(Tabla2[[#This Row],[GRAV 13%]]*13%,2)</f>
        <v>0</v>
      </c>
      <c r="R64" s="11">
        <f>ROUND(Tabla2[[#This Row],[GRAV 4%]]*4%,2)</f>
        <v>0</v>
      </c>
      <c r="S64" s="11">
        <f>ROUND(Tabla2[[#This Row],[GRAV 2%]]*2%,2)</f>
        <v>0</v>
      </c>
      <c r="T64" s="11">
        <f>ROUND(Tabla2[[#This Row],[GRAV 1%]]*1%,2)</f>
        <v>0</v>
      </c>
      <c r="U64" s="13">
        <f>SUM(Tabla2[[#This Row],[IVA 13%]:[IVA 1%]])</f>
        <v>0</v>
      </c>
      <c r="V64" s="14">
        <f>Tabla2[[#This Row],[SUBT-NoIVA]]+Tabla2[[#This Row],[SUB-TOT]]+Tabla2[[#This Row],[TOTAL-IVA]]</f>
        <v>0</v>
      </c>
      <c r="X64" s="10">
        <f>IF(Tabla2[[#This Row],[TIPO IVA]]="Ajust. 4%",ROUND(Tabla2[[#This Row],[GRAV 13%]]*4%,2),0)</f>
        <v>0</v>
      </c>
      <c r="Y64" s="10">
        <f>IF(Tabla2[[#This Row],[TIPO IVA]]="Ajust. 2%",ROUND(Tabla2[[#This Row],[GRAV 13%]]*2%,2),0)</f>
        <v>0</v>
      </c>
      <c r="Z64" s="15">
        <f>IF(Tabla2[[#This Row],[TIPO IVA]]="Ajust. 2%",ROUND(Tabla2[[#This Row],[GRAV 4%]]*2%,2),0)</f>
        <v>0</v>
      </c>
      <c r="AA64" s="50">
        <f>SUM(Tabla3[[#This Row],[DEL 13% AL 4%]:[DEL 4% AL 2%]])</f>
        <v>0</v>
      </c>
      <c r="AC64" s="11">
        <f>IF(Tabla2[[#This Row],[TIPO IVA]]="",Tabla2[[#This Row],[IVA 13%]],Tabla3[[#This Row],[DEL 13% AL 4%]]+Tabla3[[#This Row],[DEL 13% AL 2%]])</f>
        <v>0</v>
      </c>
      <c r="AD64" s="11">
        <f>IF(Tabla2[[#This Row],[TIPO IVA]]="",Tabla2[[#This Row],[IVA 4%]],Tabla3[[#This Row],[DEL 4% AL 2%]])</f>
        <v>0</v>
      </c>
      <c r="AE64" s="11">
        <f>Tabla2[[#This Row],[IVA 2%]]</f>
        <v>0</v>
      </c>
      <c r="AF64" s="11">
        <f>Tabla2[[#This Row],[IVA 1%]]</f>
        <v>0</v>
      </c>
      <c r="AG64" s="16">
        <f t="shared" si="1"/>
        <v>0</v>
      </c>
    </row>
    <row r="65" spans="1:33" x14ac:dyDescent="0.2">
      <c r="A65" s="52"/>
      <c r="B65" s="53"/>
      <c r="C65" s="53"/>
      <c r="D65" s="53"/>
      <c r="E65" s="53"/>
      <c r="F65" s="53"/>
      <c r="G65" s="54"/>
      <c r="H65" s="56"/>
      <c r="I65" s="56"/>
      <c r="J65" s="56"/>
      <c r="K65" s="12">
        <f>SUM(Tabla2[[#This Row],[EXENTO]:[ARTIC. 19]])</f>
        <v>0</v>
      </c>
      <c r="L65" s="56"/>
      <c r="M65" s="56"/>
      <c r="N65" s="56"/>
      <c r="O65" s="56"/>
      <c r="P65" s="13">
        <f>SUM(Tabla2[[#This Row],[SUBT-NoIVA]:[GRAV 1%]])</f>
        <v>0</v>
      </c>
      <c r="Q65" s="10">
        <f>ROUND(Tabla2[[#This Row],[GRAV 13%]]*13%,2)</f>
        <v>0</v>
      </c>
      <c r="R65" s="11">
        <f>ROUND(Tabla2[[#This Row],[GRAV 4%]]*4%,2)</f>
        <v>0</v>
      </c>
      <c r="S65" s="11">
        <f>ROUND(Tabla2[[#This Row],[GRAV 2%]]*2%,2)</f>
        <v>0</v>
      </c>
      <c r="T65" s="11">
        <f>ROUND(Tabla2[[#This Row],[GRAV 1%]]*1%,2)</f>
        <v>0</v>
      </c>
      <c r="U65" s="13">
        <f>SUM(Tabla2[[#This Row],[IVA 13%]:[IVA 1%]])</f>
        <v>0</v>
      </c>
      <c r="V65" s="14">
        <f>Tabla2[[#This Row],[SUBT-NoIVA]]+Tabla2[[#This Row],[SUB-TOT]]+Tabla2[[#This Row],[TOTAL-IVA]]</f>
        <v>0</v>
      </c>
      <c r="X65" s="10">
        <f>IF(Tabla2[[#This Row],[TIPO IVA]]="Ajust. 4%",ROUND(Tabla2[[#This Row],[GRAV 13%]]*4%,2),0)</f>
        <v>0</v>
      </c>
      <c r="Y65" s="10">
        <f>IF(Tabla2[[#This Row],[TIPO IVA]]="Ajust. 2%",ROUND(Tabla2[[#This Row],[GRAV 13%]]*2%,2),0)</f>
        <v>0</v>
      </c>
      <c r="Z65" s="15">
        <f>IF(Tabla2[[#This Row],[TIPO IVA]]="Ajust. 2%",ROUND(Tabla2[[#This Row],[GRAV 4%]]*2%,2),0)</f>
        <v>0</v>
      </c>
      <c r="AA65" s="50">
        <f>SUM(Tabla3[[#This Row],[DEL 13% AL 4%]:[DEL 4% AL 2%]])</f>
        <v>0</v>
      </c>
      <c r="AC65" s="11">
        <f>IF(Tabla2[[#This Row],[TIPO IVA]]="",Tabla2[[#This Row],[IVA 13%]],Tabla3[[#This Row],[DEL 13% AL 4%]]+Tabla3[[#This Row],[DEL 13% AL 2%]])</f>
        <v>0</v>
      </c>
      <c r="AD65" s="11">
        <f>IF(Tabla2[[#This Row],[TIPO IVA]]="",Tabla2[[#This Row],[IVA 4%]],Tabla3[[#This Row],[DEL 4% AL 2%]])</f>
        <v>0</v>
      </c>
      <c r="AE65" s="11">
        <f>Tabla2[[#This Row],[IVA 2%]]</f>
        <v>0</v>
      </c>
      <c r="AF65" s="11">
        <f>Tabla2[[#This Row],[IVA 1%]]</f>
        <v>0</v>
      </c>
      <c r="AG65" s="16">
        <f t="shared" si="1"/>
        <v>0</v>
      </c>
    </row>
    <row r="66" spans="1:33" x14ac:dyDescent="0.2">
      <c r="A66" s="52"/>
      <c r="B66" s="53"/>
      <c r="C66" s="53"/>
      <c r="D66" s="53"/>
      <c r="E66" s="53"/>
      <c r="F66" s="53"/>
      <c r="G66" s="54"/>
      <c r="H66" s="56"/>
      <c r="I66" s="56"/>
      <c r="J66" s="56"/>
      <c r="K66" s="12">
        <f>SUM(Tabla2[[#This Row],[EXENTO]:[ARTIC. 19]])</f>
        <v>0</v>
      </c>
      <c r="L66" s="56"/>
      <c r="M66" s="56"/>
      <c r="N66" s="56"/>
      <c r="O66" s="56"/>
      <c r="P66" s="13">
        <f>SUM(Tabla2[[#This Row],[SUBT-NoIVA]:[GRAV 1%]])</f>
        <v>0</v>
      </c>
      <c r="Q66" s="10">
        <f>ROUND(Tabla2[[#This Row],[GRAV 13%]]*13%,2)</f>
        <v>0</v>
      </c>
      <c r="R66" s="11">
        <f>ROUND(Tabla2[[#This Row],[GRAV 4%]]*4%,2)</f>
        <v>0</v>
      </c>
      <c r="S66" s="11">
        <f>ROUND(Tabla2[[#This Row],[GRAV 2%]]*2%,2)</f>
        <v>0</v>
      </c>
      <c r="T66" s="11">
        <f>ROUND(Tabla2[[#This Row],[GRAV 1%]]*1%,2)</f>
        <v>0</v>
      </c>
      <c r="U66" s="13">
        <f>SUM(Tabla2[[#This Row],[IVA 13%]:[IVA 1%]])</f>
        <v>0</v>
      </c>
      <c r="V66" s="14">
        <f>Tabla2[[#This Row],[SUBT-NoIVA]]+Tabla2[[#This Row],[SUB-TOT]]+Tabla2[[#This Row],[TOTAL-IVA]]</f>
        <v>0</v>
      </c>
      <c r="X66" s="10">
        <f>IF(Tabla2[[#This Row],[TIPO IVA]]="Ajust. 4%",ROUND(Tabla2[[#This Row],[GRAV 13%]]*4%,2),0)</f>
        <v>0</v>
      </c>
      <c r="Y66" s="10">
        <f>IF(Tabla2[[#This Row],[TIPO IVA]]="Ajust. 2%",ROUND(Tabla2[[#This Row],[GRAV 13%]]*2%,2),0)</f>
        <v>0</v>
      </c>
      <c r="Z66" s="15">
        <f>IF(Tabla2[[#This Row],[TIPO IVA]]="Ajust. 2%",ROUND(Tabla2[[#This Row],[GRAV 4%]]*2%,2),0)</f>
        <v>0</v>
      </c>
      <c r="AA66" s="50">
        <f>SUM(Tabla3[[#This Row],[DEL 13% AL 4%]:[DEL 4% AL 2%]])</f>
        <v>0</v>
      </c>
      <c r="AC66" s="11">
        <f>IF(Tabla2[[#This Row],[TIPO IVA]]="",Tabla2[[#This Row],[IVA 13%]],Tabla3[[#This Row],[DEL 13% AL 4%]]+Tabla3[[#This Row],[DEL 13% AL 2%]])</f>
        <v>0</v>
      </c>
      <c r="AD66" s="11">
        <f>IF(Tabla2[[#This Row],[TIPO IVA]]="",Tabla2[[#This Row],[IVA 4%]],Tabla3[[#This Row],[DEL 4% AL 2%]])</f>
        <v>0</v>
      </c>
      <c r="AE66" s="11">
        <f>Tabla2[[#This Row],[IVA 2%]]</f>
        <v>0</v>
      </c>
      <c r="AF66" s="11">
        <f>Tabla2[[#This Row],[IVA 1%]]</f>
        <v>0</v>
      </c>
      <c r="AG66" s="16">
        <f t="shared" si="1"/>
        <v>0</v>
      </c>
    </row>
    <row r="67" spans="1:33" x14ac:dyDescent="0.2">
      <c r="A67" s="52"/>
      <c r="B67" s="53"/>
      <c r="C67" s="53"/>
      <c r="D67" s="53"/>
      <c r="E67" s="53"/>
      <c r="F67" s="53"/>
      <c r="G67" s="54"/>
      <c r="H67" s="56"/>
      <c r="I67" s="56"/>
      <c r="J67" s="56"/>
      <c r="K67" s="12">
        <f>SUM(Tabla2[[#This Row],[EXENTO]:[ARTIC. 19]])</f>
        <v>0</v>
      </c>
      <c r="L67" s="56"/>
      <c r="M67" s="56"/>
      <c r="N67" s="56"/>
      <c r="O67" s="56"/>
      <c r="P67" s="13">
        <f>SUM(Tabla2[[#This Row],[SUBT-NoIVA]:[GRAV 1%]])</f>
        <v>0</v>
      </c>
      <c r="Q67" s="10">
        <f>ROUND(Tabla2[[#This Row],[GRAV 13%]]*13%,2)</f>
        <v>0</v>
      </c>
      <c r="R67" s="11">
        <f>ROUND(Tabla2[[#This Row],[GRAV 4%]]*4%,2)</f>
        <v>0</v>
      </c>
      <c r="S67" s="11">
        <f>ROUND(Tabla2[[#This Row],[GRAV 2%]]*2%,2)</f>
        <v>0</v>
      </c>
      <c r="T67" s="11">
        <f>ROUND(Tabla2[[#This Row],[GRAV 1%]]*1%,2)</f>
        <v>0</v>
      </c>
      <c r="U67" s="13">
        <f>SUM(Tabla2[[#This Row],[IVA 13%]:[IVA 1%]])</f>
        <v>0</v>
      </c>
      <c r="V67" s="14">
        <f>Tabla2[[#This Row],[SUBT-NoIVA]]+Tabla2[[#This Row],[SUB-TOT]]+Tabla2[[#This Row],[TOTAL-IVA]]</f>
        <v>0</v>
      </c>
      <c r="X67" s="10">
        <f>IF(Tabla2[[#This Row],[TIPO IVA]]="Ajust. 4%",ROUND(Tabla2[[#This Row],[GRAV 13%]]*4%,2),0)</f>
        <v>0</v>
      </c>
      <c r="Y67" s="10">
        <f>IF(Tabla2[[#This Row],[TIPO IVA]]="Ajust. 2%",ROUND(Tabla2[[#This Row],[GRAV 13%]]*2%,2),0)</f>
        <v>0</v>
      </c>
      <c r="Z67" s="15">
        <f>IF(Tabla2[[#This Row],[TIPO IVA]]="Ajust. 2%",ROUND(Tabla2[[#This Row],[GRAV 4%]]*2%,2),0)</f>
        <v>0</v>
      </c>
      <c r="AA67" s="50">
        <f>SUM(Tabla3[[#This Row],[DEL 13% AL 4%]:[DEL 4% AL 2%]])</f>
        <v>0</v>
      </c>
      <c r="AC67" s="11">
        <f>IF(Tabla2[[#This Row],[TIPO IVA]]="",Tabla2[[#This Row],[IVA 13%]],Tabla3[[#This Row],[DEL 13% AL 4%]]+Tabla3[[#This Row],[DEL 13% AL 2%]])</f>
        <v>0</v>
      </c>
      <c r="AD67" s="11">
        <f>IF(Tabla2[[#This Row],[TIPO IVA]]="",Tabla2[[#This Row],[IVA 4%]],Tabla3[[#This Row],[DEL 4% AL 2%]])</f>
        <v>0</v>
      </c>
      <c r="AE67" s="11">
        <f>Tabla2[[#This Row],[IVA 2%]]</f>
        <v>0</v>
      </c>
      <c r="AF67" s="11">
        <f>Tabla2[[#This Row],[IVA 1%]]</f>
        <v>0</v>
      </c>
      <c r="AG67" s="16">
        <f t="shared" si="1"/>
        <v>0</v>
      </c>
    </row>
    <row r="68" spans="1:33" x14ac:dyDescent="0.2">
      <c r="A68" s="52"/>
      <c r="B68" s="53"/>
      <c r="C68" s="53"/>
      <c r="D68" s="53"/>
      <c r="E68" s="53"/>
      <c r="F68" s="53"/>
      <c r="G68" s="54"/>
      <c r="H68" s="56"/>
      <c r="I68" s="56"/>
      <c r="J68" s="56"/>
      <c r="K68" s="12">
        <f>SUM(Tabla2[[#This Row],[EXENTO]:[ARTIC. 19]])</f>
        <v>0</v>
      </c>
      <c r="L68" s="56"/>
      <c r="M68" s="56"/>
      <c r="N68" s="56"/>
      <c r="O68" s="56"/>
      <c r="P68" s="13">
        <f>SUM(Tabla2[[#This Row],[SUBT-NoIVA]:[GRAV 1%]])</f>
        <v>0</v>
      </c>
      <c r="Q68" s="10">
        <f>ROUND(Tabla2[[#This Row],[GRAV 13%]]*13%,2)</f>
        <v>0</v>
      </c>
      <c r="R68" s="11">
        <f>ROUND(Tabla2[[#This Row],[GRAV 4%]]*4%,2)</f>
        <v>0</v>
      </c>
      <c r="S68" s="11">
        <f>ROUND(Tabla2[[#This Row],[GRAV 2%]]*2%,2)</f>
        <v>0</v>
      </c>
      <c r="T68" s="11">
        <f>ROUND(Tabla2[[#This Row],[GRAV 1%]]*1%,2)</f>
        <v>0</v>
      </c>
      <c r="U68" s="13">
        <f>SUM(Tabla2[[#This Row],[IVA 13%]:[IVA 1%]])</f>
        <v>0</v>
      </c>
      <c r="V68" s="14">
        <f>Tabla2[[#This Row],[SUBT-NoIVA]]+Tabla2[[#This Row],[SUB-TOT]]+Tabla2[[#This Row],[TOTAL-IVA]]</f>
        <v>0</v>
      </c>
      <c r="X68" s="10">
        <f>IF(Tabla2[[#This Row],[TIPO IVA]]="Ajust. 4%",ROUND(Tabla2[[#This Row],[GRAV 13%]]*4%,2),0)</f>
        <v>0</v>
      </c>
      <c r="Y68" s="10">
        <f>IF(Tabla2[[#This Row],[TIPO IVA]]="Ajust. 2%",ROUND(Tabla2[[#This Row],[GRAV 13%]]*2%,2),0)</f>
        <v>0</v>
      </c>
      <c r="Z68" s="15">
        <f>IF(Tabla2[[#This Row],[TIPO IVA]]="Ajust. 2%",ROUND(Tabla2[[#This Row],[GRAV 4%]]*2%,2),0)</f>
        <v>0</v>
      </c>
      <c r="AA68" s="50">
        <f>SUM(Tabla3[[#This Row],[DEL 13% AL 4%]:[DEL 4% AL 2%]])</f>
        <v>0</v>
      </c>
      <c r="AC68" s="11">
        <f>IF(Tabla2[[#This Row],[TIPO IVA]]="",Tabla2[[#This Row],[IVA 13%]],Tabla3[[#This Row],[DEL 13% AL 4%]]+Tabla3[[#This Row],[DEL 13% AL 2%]])</f>
        <v>0</v>
      </c>
      <c r="AD68" s="11">
        <f>IF(Tabla2[[#This Row],[TIPO IVA]]="",Tabla2[[#This Row],[IVA 4%]],Tabla3[[#This Row],[DEL 4% AL 2%]])</f>
        <v>0</v>
      </c>
      <c r="AE68" s="11">
        <f>Tabla2[[#This Row],[IVA 2%]]</f>
        <v>0</v>
      </c>
      <c r="AF68" s="11">
        <f>Tabla2[[#This Row],[IVA 1%]]</f>
        <v>0</v>
      </c>
      <c r="AG68" s="16">
        <f t="shared" ref="AG68" si="2">SUM(AC68:AF68)</f>
        <v>0</v>
      </c>
    </row>
    <row r="69" spans="1:33" x14ac:dyDescent="0.2">
      <c r="A69" s="52"/>
      <c r="B69" s="53"/>
      <c r="C69" s="53"/>
      <c r="D69" s="53"/>
      <c r="E69" s="53"/>
      <c r="F69" s="53"/>
      <c r="G69" s="54"/>
      <c r="H69" s="56"/>
      <c r="I69" s="56"/>
      <c r="J69" s="56"/>
      <c r="K69" s="12">
        <f>SUM(Tabla2[[#This Row],[EXENTO]:[ARTIC. 19]])</f>
        <v>0</v>
      </c>
      <c r="L69" s="56"/>
      <c r="M69" s="56"/>
      <c r="N69" s="56"/>
      <c r="O69" s="56"/>
      <c r="P69" s="13">
        <f>SUM(Tabla2[[#This Row],[SUBT-NoIVA]:[GRAV 1%]])</f>
        <v>0</v>
      </c>
      <c r="Q69" s="10">
        <f>ROUND(Tabla2[[#This Row],[GRAV 13%]]*13%,2)</f>
        <v>0</v>
      </c>
      <c r="R69" s="11">
        <f>ROUND(Tabla2[[#This Row],[GRAV 4%]]*4%,2)</f>
        <v>0</v>
      </c>
      <c r="S69" s="11">
        <f>ROUND(Tabla2[[#This Row],[GRAV 2%]]*2%,2)</f>
        <v>0</v>
      </c>
      <c r="T69" s="11">
        <f>ROUND(Tabla2[[#This Row],[GRAV 1%]]*1%,2)</f>
        <v>0</v>
      </c>
      <c r="U69" s="13">
        <f>SUM(Tabla2[[#This Row],[IVA 13%]:[IVA 1%]])</f>
        <v>0</v>
      </c>
      <c r="V69" s="14">
        <f>Tabla2[[#This Row],[SUBT-NoIVA]]+Tabla2[[#This Row],[SUB-TOT]]+Tabla2[[#This Row],[TOTAL-IVA]]</f>
        <v>0</v>
      </c>
      <c r="X69" s="10">
        <f>IF(Tabla2[[#This Row],[TIPO IVA]]="Ajust. 4%",ROUND(Tabla2[[#This Row],[GRAV 13%]]*4%,2),0)</f>
        <v>0</v>
      </c>
      <c r="Y69" s="10">
        <f>IF(Tabla2[[#This Row],[TIPO IVA]]="Ajust. 2%",ROUND(Tabla2[[#This Row],[GRAV 13%]]*2%,2),0)</f>
        <v>0</v>
      </c>
      <c r="Z69" s="15">
        <f>IF(Tabla2[[#This Row],[TIPO IVA]]="Ajust. 2%",ROUND(Tabla2[[#This Row],[GRAV 4%]]*2%,2),0)</f>
        <v>0</v>
      </c>
      <c r="AA69" s="50">
        <f>SUM(Tabla3[[#This Row],[DEL 13% AL 4%]:[DEL 4% AL 2%]])</f>
        <v>0</v>
      </c>
      <c r="AC69" s="11">
        <f>IF(Tabla2[[#This Row],[TIPO IVA]]="",Tabla2[[#This Row],[IVA 13%]],Tabla3[[#This Row],[DEL 13% AL 4%]]+Tabla3[[#This Row],[DEL 13% AL 2%]])</f>
        <v>0</v>
      </c>
      <c r="AD69" s="11">
        <f>IF(Tabla2[[#This Row],[TIPO IVA]]="",Tabla2[[#This Row],[IVA 4%]],Tabla3[[#This Row],[DEL 4% AL 2%]])</f>
        <v>0</v>
      </c>
      <c r="AE69" s="11">
        <f>Tabla2[[#This Row],[IVA 2%]]</f>
        <v>0</v>
      </c>
      <c r="AF69" s="11">
        <f>Tabla2[[#This Row],[IVA 1%]]</f>
        <v>0</v>
      </c>
      <c r="AG69" s="16">
        <f t="shared" ref="AG69:AG103" si="3">SUM(AC69:AF69)</f>
        <v>0</v>
      </c>
    </row>
    <row r="70" spans="1:33" x14ac:dyDescent="0.2">
      <c r="A70" s="52"/>
      <c r="B70" s="53"/>
      <c r="C70" s="53"/>
      <c r="D70" s="53"/>
      <c r="E70" s="53"/>
      <c r="F70" s="53"/>
      <c r="G70" s="54"/>
      <c r="H70" s="56"/>
      <c r="I70" s="56"/>
      <c r="J70" s="56"/>
      <c r="K70" s="12">
        <f>SUM(Tabla2[[#This Row],[EXENTO]:[ARTIC. 19]])</f>
        <v>0</v>
      </c>
      <c r="L70" s="56"/>
      <c r="M70" s="56"/>
      <c r="N70" s="56"/>
      <c r="O70" s="56"/>
      <c r="P70" s="13">
        <f>SUM(Tabla2[[#This Row],[SUBT-NoIVA]:[GRAV 1%]])</f>
        <v>0</v>
      </c>
      <c r="Q70" s="10">
        <f>ROUND(Tabla2[[#This Row],[GRAV 13%]]*13%,2)</f>
        <v>0</v>
      </c>
      <c r="R70" s="11">
        <f>ROUND(Tabla2[[#This Row],[GRAV 4%]]*4%,2)</f>
        <v>0</v>
      </c>
      <c r="S70" s="11">
        <f>ROUND(Tabla2[[#This Row],[GRAV 2%]]*2%,2)</f>
        <v>0</v>
      </c>
      <c r="T70" s="11">
        <f>ROUND(Tabla2[[#This Row],[GRAV 1%]]*1%,2)</f>
        <v>0</v>
      </c>
      <c r="U70" s="13">
        <f>SUM(Tabla2[[#This Row],[IVA 13%]:[IVA 1%]])</f>
        <v>0</v>
      </c>
      <c r="V70" s="14">
        <f>Tabla2[[#This Row],[SUBT-NoIVA]]+Tabla2[[#This Row],[SUB-TOT]]+Tabla2[[#This Row],[TOTAL-IVA]]</f>
        <v>0</v>
      </c>
      <c r="X70" s="10">
        <f>IF(Tabla2[[#This Row],[TIPO IVA]]="Ajust. 4%",ROUND(Tabla2[[#This Row],[GRAV 13%]]*4%,2),0)</f>
        <v>0</v>
      </c>
      <c r="Y70" s="10">
        <f>IF(Tabla2[[#This Row],[TIPO IVA]]="Ajust. 2%",ROUND(Tabla2[[#This Row],[GRAV 13%]]*2%,2),0)</f>
        <v>0</v>
      </c>
      <c r="Z70" s="15">
        <f>IF(Tabla2[[#This Row],[TIPO IVA]]="Ajust. 2%",ROUND(Tabla2[[#This Row],[GRAV 4%]]*2%,2),0)</f>
        <v>0</v>
      </c>
      <c r="AA70" s="50">
        <f>SUM(Tabla3[[#This Row],[DEL 13% AL 4%]:[DEL 4% AL 2%]])</f>
        <v>0</v>
      </c>
      <c r="AC70" s="11">
        <f>IF(Tabla2[[#This Row],[TIPO IVA]]="",Tabla2[[#This Row],[IVA 13%]],Tabla3[[#This Row],[DEL 13% AL 4%]]+Tabla3[[#This Row],[DEL 13% AL 2%]])</f>
        <v>0</v>
      </c>
      <c r="AD70" s="11">
        <f>IF(Tabla2[[#This Row],[TIPO IVA]]="",Tabla2[[#This Row],[IVA 4%]],Tabla3[[#This Row],[DEL 4% AL 2%]])</f>
        <v>0</v>
      </c>
      <c r="AE70" s="11">
        <f>Tabla2[[#This Row],[IVA 2%]]</f>
        <v>0</v>
      </c>
      <c r="AF70" s="11">
        <f>Tabla2[[#This Row],[IVA 1%]]</f>
        <v>0</v>
      </c>
      <c r="AG70" s="16">
        <f t="shared" si="3"/>
        <v>0</v>
      </c>
    </row>
    <row r="71" spans="1:33" x14ac:dyDescent="0.2">
      <c r="A71" s="52"/>
      <c r="B71" s="53"/>
      <c r="C71" s="53"/>
      <c r="D71" s="53"/>
      <c r="E71" s="53"/>
      <c r="F71" s="53"/>
      <c r="G71" s="54"/>
      <c r="H71" s="56"/>
      <c r="I71" s="56"/>
      <c r="J71" s="56"/>
      <c r="K71" s="12">
        <f>SUM(Tabla2[[#This Row],[EXENTO]:[ARTIC. 19]])</f>
        <v>0</v>
      </c>
      <c r="L71" s="56"/>
      <c r="M71" s="56"/>
      <c r="N71" s="56"/>
      <c r="O71" s="56"/>
      <c r="P71" s="13">
        <f>SUM(Tabla2[[#This Row],[SUBT-NoIVA]:[GRAV 1%]])</f>
        <v>0</v>
      </c>
      <c r="Q71" s="10">
        <f>ROUND(Tabla2[[#This Row],[GRAV 13%]]*13%,2)</f>
        <v>0</v>
      </c>
      <c r="R71" s="11">
        <f>ROUND(Tabla2[[#This Row],[GRAV 4%]]*4%,2)</f>
        <v>0</v>
      </c>
      <c r="S71" s="11">
        <f>ROUND(Tabla2[[#This Row],[GRAV 2%]]*2%,2)</f>
        <v>0</v>
      </c>
      <c r="T71" s="11">
        <f>ROUND(Tabla2[[#This Row],[GRAV 1%]]*1%,2)</f>
        <v>0</v>
      </c>
      <c r="U71" s="13">
        <f>SUM(Tabla2[[#This Row],[IVA 13%]:[IVA 1%]])</f>
        <v>0</v>
      </c>
      <c r="V71" s="14">
        <f>Tabla2[[#This Row],[SUBT-NoIVA]]+Tabla2[[#This Row],[SUB-TOT]]+Tabla2[[#This Row],[TOTAL-IVA]]</f>
        <v>0</v>
      </c>
      <c r="X71" s="10">
        <f>IF(Tabla2[[#This Row],[TIPO IVA]]="Ajust. 4%",ROUND(Tabla2[[#This Row],[GRAV 13%]]*4%,2),0)</f>
        <v>0</v>
      </c>
      <c r="Y71" s="10">
        <f>IF(Tabla2[[#This Row],[TIPO IVA]]="Ajust. 2%",ROUND(Tabla2[[#This Row],[GRAV 13%]]*2%,2),0)</f>
        <v>0</v>
      </c>
      <c r="Z71" s="15">
        <f>IF(Tabla2[[#This Row],[TIPO IVA]]="Ajust. 2%",ROUND(Tabla2[[#This Row],[GRAV 4%]]*2%,2),0)</f>
        <v>0</v>
      </c>
      <c r="AA71" s="50">
        <f>SUM(Tabla3[[#This Row],[DEL 13% AL 4%]:[DEL 4% AL 2%]])</f>
        <v>0</v>
      </c>
      <c r="AC71" s="11">
        <f>IF(Tabla2[[#This Row],[TIPO IVA]]="",Tabla2[[#This Row],[IVA 13%]],Tabla3[[#This Row],[DEL 13% AL 4%]]+Tabla3[[#This Row],[DEL 13% AL 2%]])</f>
        <v>0</v>
      </c>
      <c r="AD71" s="11">
        <f>IF(Tabla2[[#This Row],[TIPO IVA]]="",Tabla2[[#This Row],[IVA 4%]],Tabla3[[#This Row],[DEL 4% AL 2%]])</f>
        <v>0</v>
      </c>
      <c r="AE71" s="11">
        <f>Tabla2[[#This Row],[IVA 2%]]</f>
        <v>0</v>
      </c>
      <c r="AF71" s="11">
        <f>Tabla2[[#This Row],[IVA 1%]]</f>
        <v>0</v>
      </c>
      <c r="AG71" s="16">
        <f t="shared" si="3"/>
        <v>0</v>
      </c>
    </row>
    <row r="72" spans="1:33" x14ac:dyDescent="0.2">
      <c r="A72" s="52"/>
      <c r="B72" s="53"/>
      <c r="C72" s="53"/>
      <c r="D72" s="53"/>
      <c r="E72" s="53"/>
      <c r="F72" s="53"/>
      <c r="G72" s="54"/>
      <c r="H72" s="56"/>
      <c r="I72" s="56"/>
      <c r="J72" s="56"/>
      <c r="K72" s="12">
        <f>SUM(Tabla2[[#This Row],[EXENTO]:[ARTIC. 19]])</f>
        <v>0</v>
      </c>
      <c r="L72" s="56"/>
      <c r="M72" s="56"/>
      <c r="N72" s="56"/>
      <c r="O72" s="56"/>
      <c r="P72" s="13">
        <f>SUM(Tabla2[[#This Row],[SUBT-NoIVA]:[GRAV 1%]])</f>
        <v>0</v>
      </c>
      <c r="Q72" s="10">
        <f>ROUND(Tabla2[[#This Row],[GRAV 13%]]*13%,2)</f>
        <v>0</v>
      </c>
      <c r="R72" s="11">
        <f>ROUND(Tabla2[[#This Row],[GRAV 4%]]*4%,2)</f>
        <v>0</v>
      </c>
      <c r="S72" s="11">
        <f>ROUND(Tabla2[[#This Row],[GRAV 2%]]*2%,2)</f>
        <v>0</v>
      </c>
      <c r="T72" s="11">
        <f>ROUND(Tabla2[[#This Row],[GRAV 1%]]*1%,2)</f>
        <v>0</v>
      </c>
      <c r="U72" s="13">
        <f>SUM(Tabla2[[#This Row],[IVA 13%]:[IVA 1%]])</f>
        <v>0</v>
      </c>
      <c r="V72" s="14">
        <f>Tabla2[[#This Row],[SUBT-NoIVA]]+Tabla2[[#This Row],[SUB-TOT]]+Tabla2[[#This Row],[TOTAL-IVA]]</f>
        <v>0</v>
      </c>
      <c r="X72" s="10">
        <f>IF(Tabla2[[#This Row],[TIPO IVA]]="Ajust. 4%",ROUND(Tabla2[[#This Row],[GRAV 13%]]*4%,2),0)</f>
        <v>0</v>
      </c>
      <c r="Y72" s="10">
        <f>IF(Tabla2[[#This Row],[TIPO IVA]]="Ajust. 2%",ROUND(Tabla2[[#This Row],[GRAV 13%]]*2%,2),0)</f>
        <v>0</v>
      </c>
      <c r="Z72" s="15">
        <f>IF(Tabla2[[#This Row],[TIPO IVA]]="Ajust. 2%",ROUND(Tabla2[[#This Row],[GRAV 4%]]*2%,2),0)</f>
        <v>0</v>
      </c>
      <c r="AA72" s="50">
        <f>SUM(Tabla3[[#This Row],[DEL 13% AL 4%]:[DEL 4% AL 2%]])</f>
        <v>0</v>
      </c>
      <c r="AC72" s="11">
        <f>IF(Tabla2[[#This Row],[TIPO IVA]]="",Tabla2[[#This Row],[IVA 13%]],Tabla3[[#This Row],[DEL 13% AL 4%]]+Tabla3[[#This Row],[DEL 13% AL 2%]])</f>
        <v>0</v>
      </c>
      <c r="AD72" s="11">
        <f>IF(Tabla2[[#This Row],[TIPO IVA]]="",Tabla2[[#This Row],[IVA 4%]],Tabla3[[#This Row],[DEL 4% AL 2%]])</f>
        <v>0</v>
      </c>
      <c r="AE72" s="11">
        <f>Tabla2[[#This Row],[IVA 2%]]</f>
        <v>0</v>
      </c>
      <c r="AF72" s="11">
        <f>Tabla2[[#This Row],[IVA 1%]]</f>
        <v>0</v>
      </c>
      <c r="AG72" s="16">
        <f t="shared" si="3"/>
        <v>0</v>
      </c>
    </row>
    <row r="73" spans="1:33" x14ac:dyDescent="0.2">
      <c r="A73" s="52"/>
      <c r="B73" s="53"/>
      <c r="C73" s="53"/>
      <c r="D73" s="53"/>
      <c r="E73" s="53"/>
      <c r="F73" s="53"/>
      <c r="G73" s="54"/>
      <c r="H73" s="56"/>
      <c r="I73" s="56"/>
      <c r="J73" s="56"/>
      <c r="K73" s="12">
        <f>SUM(Tabla2[[#This Row],[EXENTO]:[ARTIC. 19]])</f>
        <v>0</v>
      </c>
      <c r="L73" s="56"/>
      <c r="M73" s="56"/>
      <c r="N73" s="56"/>
      <c r="O73" s="56"/>
      <c r="P73" s="13">
        <f>SUM(Tabla2[[#This Row],[SUBT-NoIVA]:[GRAV 1%]])</f>
        <v>0</v>
      </c>
      <c r="Q73" s="10">
        <f>ROUND(Tabla2[[#This Row],[GRAV 13%]]*13%,2)</f>
        <v>0</v>
      </c>
      <c r="R73" s="11">
        <f>ROUND(Tabla2[[#This Row],[GRAV 4%]]*4%,2)</f>
        <v>0</v>
      </c>
      <c r="S73" s="11">
        <f>ROUND(Tabla2[[#This Row],[GRAV 2%]]*2%,2)</f>
        <v>0</v>
      </c>
      <c r="T73" s="11">
        <f>ROUND(Tabla2[[#This Row],[GRAV 1%]]*1%,2)</f>
        <v>0</v>
      </c>
      <c r="U73" s="13">
        <f>SUM(Tabla2[[#This Row],[IVA 13%]:[IVA 1%]])</f>
        <v>0</v>
      </c>
      <c r="V73" s="14">
        <f>Tabla2[[#This Row],[SUBT-NoIVA]]+Tabla2[[#This Row],[SUB-TOT]]+Tabla2[[#This Row],[TOTAL-IVA]]</f>
        <v>0</v>
      </c>
      <c r="X73" s="10">
        <f>IF(Tabla2[[#This Row],[TIPO IVA]]="Ajust. 4%",ROUND(Tabla2[[#This Row],[GRAV 13%]]*4%,2),0)</f>
        <v>0</v>
      </c>
      <c r="Y73" s="10">
        <f>IF(Tabla2[[#This Row],[TIPO IVA]]="Ajust. 2%",ROUND(Tabla2[[#This Row],[GRAV 13%]]*2%,2),0)</f>
        <v>0</v>
      </c>
      <c r="Z73" s="15">
        <f>IF(Tabla2[[#This Row],[TIPO IVA]]="Ajust. 2%",ROUND(Tabla2[[#This Row],[GRAV 4%]]*2%,2),0)</f>
        <v>0</v>
      </c>
      <c r="AA73" s="50">
        <f>SUM(Tabla3[[#This Row],[DEL 13% AL 4%]:[DEL 4% AL 2%]])</f>
        <v>0</v>
      </c>
      <c r="AC73" s="11">
        <f>IF(Tabla2[[#This Row],[TIPO IVA]]="",Tabla2[[#This Row],[IVA 13%]],Tabla3[[#This Row],[DEL 13% AL 4%]]+Tabla3[[#This Row],[DEL 13% AL 2%]])</f>
        <v>0</v>
      </c>
      <c r="AD73" s="11">
        <f>IF(Tabla2[[#This Row],[TIPO IVA]]="",Tabla2[[#This Row],[IVA 4%]],Tabla3[[#This Row],[DEL 4% AL 2%]])</f>
        <v>0</v>
      </c>
      <c r="AE73" s="11">
        <f>Tabla2[[#This Row],[IVA 2%]]</f>
        <v>0</v>
      </c>
      <c r="AF73" s="11">
        <f>Tabla2[[#This Row],[IVA 1%]]</f>
        <v>0</v>
      </c>
      <c r="AG73" s="16">
        <f t="shared" si="3"/>
        <v>0</v>
      </c>
    </row>
    <row r="74" spans="1:33" x14ac:dyDescent="0.2">
      <c r="A74" s="52"/>
      <c r="B74" s="53"/>
      <c r="C74" s="53"/>
      <c r="D74" s="53"/>
      <c r="E74" s="53"/>
      <c r="F74" s="53"/>
      <c r="G74" s="54"/>
      <c r="H74" s="56"/>
      <c r="I74" s="56"/>
      <c r="J74" s="56"/>
      <c r="K74" s="12">
        <f>SUM(Tabla2[[#This Row],[EXENTO]:[ARTIC. 19]])</f>
        <v>0</v>
      </c>
      <c r="L74" s="56"/>
      <c r="M74" s="56"/>
      <c r="N74" s="56"/>
      <c r="O74" s="56"/>
      <c r="P74" s="13">
        <f>SUM(Tabla2[[#This Row],[SUBT-NoIVA]:[GRAV 1%]])</f>
        <v>0</v>
      </c>
      <c r="Q74" s="10">
        <f>ROUND(Tabla2[[#This Row],[GRAV 13%]]*13%,2)</f>
        <v>0</v>
      </c>
      <c r="R74" s="11">
        <f>ROUND(Tabla2[[#This Row],[GRAV 4%]]*4%,2)</f>
        <v>0</v>
      </c>
      <c r="S74" s="11">
        <f>ROUND(Tabla2[[#This Row],[GRAV 2%]]*2%,2)</f>
        <v>0</v>
      </c>
      <c r="T74" s="11">
        <f>ROUND(Tabla2[[#This Row],[GRAV 1%]]*1%,2)</f>
        <v>0</v>
      </c>
      <c r="U74" s="13">
        <f>SUM(Tabla2[[#This Row],[IVA 13%]:[IVA 1%]])</f>
        <v>0</v>
      </c>
      <c r="V74" s="14">
        <f>Tabla2[[#This Row],[SUBT-NoIVA]]+Tabla2[[#This Row],[SUB-TOT]]+Tabla2[[#This Row],[TOTAL-IVA]]</f>
        <v>0</v>
      </c>
      <c r="X74" s="10">
        <f>IF(Tabla2[[#This Row],[TIPO IVA]]="Ajust. 4%",ROUND(Tabla2[[#This Row],[GRAV 13%]]*4%,2),0)</f>
        <v>0</v>
      </c>
      <c r="Y74" s="10">
        <f>IF(Tabla2[[#This Row],[TIPO IVA]]="Ajust. 2%",ROUND(Tabla2[[#This Row],[GRAV 13%]]*2%,2),0)</f>
        <v>0</v>
      </c>
      <c r="Z74" s="15">
        <f>IF(Tabla2[[#This Row],[TIPO IVA]]="Ajust. 2%",ROUND(Tabla2[[#This Row],[GRAV 4%]]*2%,2),0)</f>
        <v>0</v>
      </c>
      <c r="AA74" s="50">
        <f>SUM(Tabla3[[#This Row],[DEL 13% AL 4%]:[DEL 4% AL 2%]])</f>
        <v>0</v>
      </c>
      <c r="AC74" s="11">
        <f>IF(Tabla2[[#This Row],[TIPO IVA]]="",Tabla2[[#This Row],[IVA 13%]],Tabla3[[#This Row],[DEL 13% AL 4%]]+Tabla3[[#This Row],[DEL 13% AL 2%]])</f>
        <v>0</v>
      </c>
      <c r="AD74" s="11">
        <f>IF(Tabla2[[#This Row],[TIPO IVA]]="",Tabla2[[#This Row],[IVA 4%]],Tabla3[[#This Row],[DEL 4% AL 2%]])</f>
        <v>0</v>
      </c>
      <c r="AE74" s="11">
        <f>Tabla2[[#This Row],[IVA 2%]]</f>
        <v>0</v>
      </c>
      <c r="AF74" s="11">
        <f>Tabla2[[#This Row],[IVA 1%]]</f>
        <v>0</v>
      </c>
      <c r="AG74" s="16">
        <f t="shared" si="3"/>
        <v>0</v>
      </c>
    </row>
    <row r="75" spans="1:33" x14ac:dyDescent="0.2">
      <c r="A75" s="52"/>
      <c r="B75" s="53"/>
      <c r="C75" s="53"/>
      <c r="D75" s="53"/>
      <c r="E75" s="53"/>
      <c r="F75" s="53"/>
      <c r="G75" s="54"/>
      <c r="H75" s="56"/>
      <c r="I75" s="56"/>
      <c r="J75" s="56"/>
      <c r="K75" s="12">
        <f>SUM(Tabla2[[#This Row],[EXENTO]:[ARTIC. 19]])</f>
        <v>0</v>
      </c>
      <c r="L75" s="56"/>
      <c r="M75" s="56"/>
      <c r="N75" s="56"/>
      <c r="O75" s="56"/>
      <c r="P75" s="13">
        <f>SUM(Tabla2[[#This Row],[SUBT-NoIVA]:[GRAV 1%]])</f>
        <v>0</v>
      </c>
      <c r="Q75" s="10">
        <f>ROUND(Tabla2[[#This Row],[GRAV 13%]]*13%,2)</f>
        <v>0</v>
      </c>
      <c r="R75" s="11">
        <f>ROUND(Tabla2[[#This Row],[GRAV 4%]]*4%,2)</f>
        <v>0</v>
      </c>
      <c r="S75" s="11">
        <f>ROUND(Tabla2[[#This Row],[GRAV 2%]]*2%,2)</f>
        <v>0</v>
      </c>
      <c r="T75" s="11">
        <f>ROUND(Tabla2[[#This Row],[GRAV 1%]]*1%,2)</f>
        <v>0</v>
      </c>
      <c r="U75" s="13">
        <f>SUM(Tabla2[[#This Row],[IVA 13%]:[IVA 1%]])</f>
        <v>0</v>
      </c>
      <c r="V75" s="14">
        <f>Tabla2[[#This Row],[SUBT-NoIVA]]+Tabla2[[#This Row],[SUB-TOT]]+Tabla2[[#This Row],[TOTAL-IVA]]</f>
        <v>0</v>
      </c>
      <c r="X75" s="10">
        <f>IF(Tabla2[[#This Row],[TIPO IVA]]="Ajust. 4%",ROUND(Tabla2[[#This Row],[GRAV 13%]]*4%,2),0)</f>
        <v>0</v>
      </c>
      <c r="Y75" s="10">
        <f>IF(Tabla2[[#This Row],[TIPO IVA]]="Ajust. 2%",ROUND(Tabla2[[#This Row],[GRAV 13%]]*2%,2),0)</f>
        <v>0</v>
      </c>
      <c r="Z75" s="15">
        <f>IF(Tabla2[[#This Row],[TIPO IVA]]="Ajust. 2%",ROUND(Tabla2[[#This Row],[GRAV 4%]]*2%,2),0)</f>
        <v>0</v>
      </c>
      <c r="AA75" s="50">
        <f>SUM(Tabla3[[#This Row],[DEL 13% AL 4%]:[DEL 4% AL 2%]])</f>
        <v>0</v>
      </c>
      <c r="AC75" s="11">
        <f>IF(Tabla2[[#This Row],[TIPO IVA]]="",Tabla2[[#This Row],[IVA 13%]],Tabla3[[#This Row],[DEL 13% AL 4%]]+Tabla3[[#This Row],[DEL 13% AL 2%]])</f>
        <v>0</v>
      </c>
      <c r="AD75" s="11">
        <f>IF(Tabla2[[#This Row],[TIPO IVA]]="",Tabla2[[#This Row],[IVA 4%]],Tabla3[[#This Row],[DEL 4% AL 2%]])</f>
        <v>0</v>
      </c>
      <c r="AE75" s="11">
        <f>Tabla2[[#This Row],[IVA 2%]]</f>
        <v>0</v>
      </c>
      <c r="AF75" s="11">
        <f>Tabla2[[#This Row],[IVA 1%]]</f>
        <v>0</v>
      </c>
      <c r="AG75" s="16">
        <f t="shared" si="3"/>
        <v>0</v>
      </c>
    </row>
    <row r="76" spans="1:33" x14ac:dyDescent="0.2">
      <c r="A76" s="52"/>
      <c r="B76" s="53"/>
      <c r="C76" s="53"/>
      <c r="D76" s="53"/>
      <c r="E76" s="53"/>
      <c r="F76" s="53"/>
      <c r="G76" s="54"/>
      <c r="H76" s="56"/>
      <c r="I76" s="56"/>
      <c r="J76" s="56"/>
      <c r="K76" s="12">
        <f>SUM(Tabla2[[#This Row],[EXENTO]:[ARTIC. 19]])</f>
        <v>0</v>
      </c>
      <c r="L76" s="56"/>
      <c r="M76" s="56"/>
      <c r="N76" s="56"/>
      <c r="O76" s="56"/>
      <c r="P76" s="13">
        <f>SUM(Tabla2[[#This Row],[SUBT-NoIVA]:[GRAV 1%]])</f>
        <v>0</v>
      </c>
      <c r="Q76" s="10">
        <f>ROUND(Tabla2[[#This Row],[GRAV 13%]]*13%,2)</f>
        <v>0</v>
      </c>
      <c r="R76" s="11">
        <f>ROUND(Tabla2[[#This Row],[GRAV 4%]]*4%,2)</f>
        <v>0</v>
      </c>
      <c r="S76" s="11">
        <f>ROUND(Tabla2[[#This Row],[GRAV 2%]]*2%,2)</f>
        <v>0</v>
      </c>
      <c r="T76" s="11">
        <f>ROUND(Tabla2[[#This Row],[GRAV 1%]]*1%,2)</f>
        <v>0</v>
      </c>
      <c r="U76" s="13">
        <f>SUM(Tabla2[[#This Row],[IVA 13%]:[IVA 1%]])</f>
        <v>0</v>
      </c>
      <c r="V76" s="14">
        <f>Tabla2[[#This Row],[SUBT-NoIVA]]+Tabla2[[#This Row],[SUB-TOT]]+Tabla2[[#This Row],[TOTAL-IVA]]</f>
        <v>0</v>
      </c>
      <c r="X76" s="10">
        <f>IF(Tabla2[[#This Row],[TIPO IVA]]="Ajust. 4%",ROUND(Tabla2[[#This Row],[GRAV 13%]]*4%,2),0)</f>
        <v>0</v>
      </c>
      <c r="Y76" s="10">
        <f>IF(Tabla2[[#This Row],[TIPO IVA]]="Ajust. 2%",ROUND(Tabla2[[#This Row],[GRAV 13%]]*2%,2),0)</f>
        <v>0</v>
      </c>
      <c r="Z76" s="15">
        <f>IF(Tabla2[[#This Row],[TIPO IVA]]="Ajust. 2%",ROUND(Tabla2[[#This Row],[GRAV 4%]]*2%,2),0)</f>
        <v>0</v>
      </c>
      <c r="AA76" s="50">
        <f>SUM(Tabla3[[#This Row],[DEL 13% AL 4%]:[DEL 4% AL 2%]])</f>
        <v>0</v>
      </c>
      <c r="AC76" s="11">
        <f>IF(Tabla2[[#This Row],[TIPO IVA]]="",Tabla2[[#This Row],[IVA 13%]],Tabla3[[#This Row],[DEL 13% AL 4%]]+Tabla3[[#This Row],[DEL 13% AL 2%]])</f>
        <v>0</v>
      </c>
      <c r="AD76" s="11">
        <f>IF(Tabla2[[#This Row],[TIPO IVA]]="",Tabla2[[#This Row],[IVA 4%]],Tabla3[[#This Row],[DEL 4% AL 2%]])</f>
        <v>0</v>
      </c>
      <c r="AE76" s="11">
        <f>Tabla2[[#This Row],[IVA 2%]]</f>
        <v>0</v>
      </c>
      <c r="AF76" s="11">
        <f>Tabla2[[#This Row],[IVA 1%]]</f>
        <v>0</v>
      </c>
      <c r="AG76" s="16">
        <f t="shared" si="3"/>
        <v>0</v>
      </c>
    </row>
    <row r="77" spans="1:33" x14ac:dyDescent="0.2">
      <c r="A77" s="52"/>
      <c r="B77" s="53"/>
      <c r="C77" s="53"/>
      <c r="D77" s="53"/>
      <c r="E77" s="53"/>
      <c r="F77" s="53"/>
      <c r="G77" s="54"/>
      <c r="H77" s="56"/>
      <c r="I77" s="56"/>
      <c r="J77" s="56"/>
      <c r="K77" s="12">
        <f>SUM(Tabla2[[#This Row],[EXENTO]:[ARTIC. 19]])</f>
        <v>0</v>
      </c>
      <c r="L77" s="56"/>
      <c r="M77" s="56"/>
      <c r="N77" s="56"/>
      <c r="O77" s="56"/>
      <c r="P77" s="13">
        <f>SUM(Tabla2[[#This Row],[SUBT-NoIVA]:[GRAV 1%]])</f>
        <v>0</v>
      </c>
      <c r="Q77" s="10">
        <f>ROUND(Tabla2[[#This Row],[GRAV 13%]]*13%,2)</f>
        <v>0</v>
      </c>
      <c r="R77" s="11">
        <f>ROUND(Tabla2[[#This Row],[GRAV 4%]]*4%,2)</f>
        <v>0</v>
      </c>
      <c r="S77" s="11">
        <f>ROUND(Tabla2[[#This Row],[GRAV 2%]]*2%,2)</f>
        <v>0</v>
      </c>
      <c r="T77" s="11">
        <f>ROUND(Tabla2[[#This Row],[GRAV 1%]]*1%,2)</f>
        <v>0</v>
      </c>
      <c r="U77" s="13">
        <f>SUM(Tabla2[[#This Row],[IVA 13%]:[IVA 1%]])</f>
        <v>0</v>
      </c>
      <c r="V77" s="14">
        <f>Tabla2[[#This Row],[SUBT-NoIVA]]+Tabla2[[#This Row],[SUB-TOT]]+Tabla2[[#This Row],[TOTAL-IVA]]</f>
        <v>0</v>
      </c>
      <c r="X77" s="10">
        <f>IF(Tabla2[[#This Row],[TIPO IVA]]="Ajust. 4%",ROUND(Tabla2[[#This Row],[GRAV 13%]]*4%,2),0)</f>
        <v>0</v>
      </c>
      <c r="Y77" s="10">
        <f>IF(Tabla2[[#This Row],[TIPO IVA]]="Ajust. 2%",ROUND(Tabla2[[#This Row],[GRAV 13%]]*2%,2),0)</f>
        <v>0</v>
      </c>
      <c r="Z77" s="15">
        <f>IF(Tabla2[[#This Row],[TIPO IVA]]="Ajust. 2%",ROUND(Tabla2[[#This Row],[GRAV 4%]]*2%,2),0)</f>
        <v>0</v>
      </c>
      <c r="AA77" s="50">
        <f>SUM(Tabla3[[#This Row],[DEL 13% AL 4%]:[DEL 4% AL 2%]])</f>
        <v>0</v>
      </c>
      <c r="AC77" s="11">
        <f>IF(Tabla2[[#This Row],[TIPO IVA]]="",Tabla2[[#This Row],[IVA 13%]],Tabla3[[#This Row],[DEL 13% AL 4%]]+Tabla3[[#This Row],[DEL 13% AL 2%]])</f>
        <v>0</v>
      </c>
      <c r="AD77" s="11">
        <f>IF(Tabla2[[#This Row],[TIPO IVA]]="",Tabla2[[#This Row],[IVA 4%]],Tabla3[[#This Row],[DEL 4% AL 2%]])</f>
        <v>0</v>
      </c>
      <c r="AE77" s="11">
        <f>Tabla2[[#This Row],[IVA 2%]]</f>
        <v>0</v>
      </c>
      <c r="AF77" s="11">
        <f>Tabla2[[#This Row],[IVA 1%]]</f>
        <v>0</v>
      </c>
      <c r="AG77" s="16">
        <f t="shared" si="3"/>
        <v>0</v>
      </c>
    </row>
    <row r="78" spans="1:33" x14ac:dyDescent="0.2">
      <c r="A78" s="52"/>
      <c r="B78" s="53"/>
      <c r="C78" s="53"/>
      <c r="D78" s="53"/>
      <c r="E78" s="53"/>
      <c r="F78" s="53"/>
      <c r="G78" s="54"/>
      <c r="H78" s="56"/>
      <c r="I78" s="56"/>
      <c r="J78" s="56"/>
      <c r="K78" s="12">
        <f>SUM(Tabla2[[#This Row],[EXENTO]:[ARTIC. 19]])</f>
        <v>0</v>
      </c>
      <c r="L78" s="56"/>
      <c r="M78" s="56"/>
      <c r="N78" s="56"/>
      <c r="O78" s="56"/>
      <c r="P78" s="13">
        <f>SUM(Tabla2[[#This Row],[SUBT-NoIVA]:[GRAV 1%]])</f>
        <v>0</v>
      </c>
      <c r="Q78" s="10">
        <f>ROUND(Tabla2[[#This Row],[GRAV 13%]]*13%,2)</f>
        <v>0</v>
      </c>
      <c r="R78" s="11">
        <f>ROUND(Tabla2[[#This Row],[GRAV 4%]]*4%,2)</f>
        <v>0</v>
      </c>
      <c r="S78" s="11">
        <f>ROUND(Tabla2[[#This Row],[GRAV 2%]]*2%,2)</f>
        <v>0</v>
      </c>
      <c r="T78" s="11">
        <f>ROUND(Tabla2[[#This Row],[GRAV 1%]]*1%,2)</f>
        <v>0</v>
      </c>
      <c r="U78" s="13">
        <f>SUM(Tabla2[[#This Row],[IVA 13%]:[IVA 1%]])</f>
        <v>0</v>
      </c>
      <c r="V78" s="14">
        <f>Tabla2[[#This Row],[SUBT-NoIVA]]+Tabla2[[#This Row],[SUB-TOT]]+Tabla2[[#This Row],[TOTAL-IVA]]</f>
        <v>0</v>
      </c>
      <c r="X78" s="10">
        <f>IF(Tabla2[[#This Row],[TIPO IVA]]="Ajust. 4%",ROUND(Tabla2[[#This Row],[GRAV 13%]]*4%,2),0)</f>
        <v>0</v>
      </c>
      <c r="Y78" s="10">
        <f>IF(Tabla2[[#This Row],[TIPO IVA]]="Ajust. 2%",ROUND(Tabla2[[#This Row],[GRAV 13%]]*2%,2),0)</f>
        <v>0</v>
      </c>
      <c r="Z78" s="15">
        <f>IF(Tabla2[[#This Row],[TIPO IVA]]="Ajust. 2%",ROUND(Tabla2[[#This Row],[GRAV 4%]]*2%,2),0)</f>
        <v>0</v>
      </c>
      <c r="AA78" s="50">
        <f>SUM(Tabla3[[#This Row],[DEL 13% AL 4%]:[DEL 4% AL 2%]])</f>
        <v>0</v>
      </c>
      <c r="AC78" s="11">
        <f>IF(Tabla2[[#This Row],[TIPO IVA]]="",Tabla2[[#This Row],[IVA 13%]],Tabla3[[#This Row],[DEL 13% AL 4%]]+Tabla3[[#This Row],[DEL 13% AL 2%]])</f>
        <v>0</v>
      </c>
      <c r="AD78" s="11">
        <f>IF(Tabla2[[#This Row],[TIPO IVA]]="",Tabla2[[#This Row],[IVA 4%]],Tabla3[[#This Row],[DEL 4% AL 2%]])</f>
        <v>0</v>
      </c>
      <c r="AE78" s="11">
        <f>Tabla2[[#This Row],[IVA 2%]]</f>
        <v>0</v>
      </c>
      <c r="AF78" s="11">
        <f>Tabla2[[#This Row],[IVA 1%]]</f>
        <v>0</v>
      </c>
      <c r="AG78" s="16">
        <f t="shared" si="3"/>
        <v>0</v>
      </c>
    </row>
    <row r="79" spans="1:33" x14ac:dyDescent="0.2">
      <c r="A79" s="52"/>
      <c r="B79" s="53"/>
      <c r="C79" s="53"/>
      <c r="D79" s="53"/>
      <c r="E79" s="53"/>
      <c r="F79" s="53"/>
      <c r="G79" s="54"/>
      <c r="H79" s="56"/>
      <c r="I79" s="56"/>
      <c r="J79" s="56"/>
      <c r="K79" s="12">
        <f>SUM(Tabla2[[#This Row],[EXENTO]:[ARTIC. 19]])</f>
        <v>0</v>
      </c>
      <c r="L79" s="56"/>
      <c r="M79" s="56"/>
      <c r="N79" s="56"/>
      <c r="O79" s="56"/>
      <c r="P79" s="13">
        <f>SUM(Tabla2[[#This Row],[SUBT-NoIVA]:[GRAV 1%]])</f>
        <v>0</v>
      </c>
      <c r="Q79" s="10">
        <f>ROUND(Tabla2[[#This Row],[GRAV 13%]]*13%,2)</f>
        <v>0</v>
      </c>
      <c r="R79" s="11">
        <f>ROUND(Tabla2[[#This Row],[GRAV 4%]]*4%,2)</f>
        <v>0</v>
      </c>
      <c r="S79" s="11">
        <f>ROUND(Tabla2[[#This Row],[GRAV 2%]]*2%,2)</f>
        <v>0</v>
      </c>
      <c r="T79" s="11">
        <f>ROUND(Tabla2[[#This Row],[GRAV 1%]]*1%,2)</f>
        <v>0</v>
      </c>
      <c r="U79" s="13">
        <f>SUM(Tabla2[[#This Row],[IVA 13%]:[IVA 1%]])</f>
        <v>0</v>
      </c>
      <c r="V79" s="14">
        <f>Tabla2[[#This Row],[SUBT-NoIVA]]+Tabla2[[#This Row],[SUB-TOT]]+Tabla2[[#This Row],[TOTAL-IVA]]</f>
        <v>0</v>
      </c>
      <c r="X79" s="10">
        <f>IF(Tabla2[[#This Row],[TIPO IVA]]="Ajust. 4%",ROUND(Tabla2[[#This Row],[GRAV 13%]]*4%,2),0)</f>
        <v>0</v>
      </c>
      <c r="Y79" s="10">
        <f>IF(Tabla2[[#This Row],[TIPO IVA]]="Ajust. 2%",ROUND(Tabla2[[#This Row],[GRAV 13%]]*2%,2),0)</f>
        <v>0</v>
      </c>
      <c r="Z79" s="15">
        <f>IF(Tabla2[[#This Row],[TIPO IVA]]="Ajust. 2%",ROUND(Tabla2[[#This Row],[GRAV 4%]]*2%,2),0)</f>
        <v>0</v>
      </c>
      <c r="AA79" s="50">
        <f>SUM(Tabla3[[#This Row],[DEL 13% AL 4%]:[DEL 4% AL 2%]])</f>
        <v>0</v>
      </c>
      <c r="AC79" s="11">
        <f>IF(Tabla2[[#This Row],[TIPO IVA]]="",Tabla2[[#This Row],[IVA 13%]],Tabla3[[#This Row],[DEL 13% AL 4%]]+Tabla3[[#This Row],[DEL 13% AL 2%]])</f>
        <v>0</v>
      </c>
      <c r="AD79" s="11">
        <f>IF(Tabla2[[#This Row],[TIPO IVA]]="",Tabla2[[#This Row],[IVA 4%]],Tabla3[[#This Row],[DEL 4% AL 2%]])</f>
        <v>0</v>
      </c>
      <c r="AE79" s="11">
        <f>Tabla2[[#This Row],[IVA 2%]]</f>
        <v>0</v>
      </c>
      <c r="AF79" s="11">
        <f>Tabla2[[#This Row],[IVA 1%]]</f>
        <v>0</v>
      </c>
      <c r="AG79" s="16">
        <f t="shared" si="3"/>
        <v>0</v>
      </c>
    </row>
    <row r="80" spans="1:33" x14ac:dyDescent="0.2">
      <c r="A80" s="52"/>
      <c r="B80" s="53"/>
      <c r="C80" s="53"/>
      <c r="D80" s="53"/>
      <c r="E80" s="53"/>
      <c r="F80" s="53"/>
      <c r="G80" s="54"/>
      <c r="H80" s="56"/>
      <c r="I80" s="56"/>
      <c r="J80" s="56"/>
      <c r="K80" s="12">
        <f>SUM(Tabla2[[#This Row],[EXENTO]:[ARTIC. 19]])</f>
        <v>0</v>
      </c>
      <c r="L80" s="56"/>
      <c r="M80" s="56"/>
      <c r="N80" s="56"/>
      <c r="O80" s="56"/>
      <c r="P80" s="13">
        <f>SUM(Tabla2[[#This Row],[SUBT-NoIVA]:[GRAV 1%]])</f>
        <v>0</v>
      </c>
      <c r="Q80" s="10">
        <f>ROUND(Tabla2[[#This Row],[GRAV 13%]]*13%,2)</f>
        <v>0</v>
      </c>
      <c r="R80" s="11">
        <f>ROUND(Tabla2[[#This Row],[GRAV 4%]]*4%,2)</f>
        <v>0</v>
      </c>
      <c r="S80" s="11">
        <f>ROUND(Tabla2[[#This Row],[GRAV 2%]]*2%,2)</f>
        <v>0</v>
      </c>
      <c r="T80" s="11">
        <f>ROUND(Tabla2[[#This Row],[GRAV 1%]]*1%,2)</f>
        <v>0</v>
      </c>
      <c r="U80" s="13">
        <f>SUM(Tabla2[[#This Row],[IVA 13%]:[IVA 1%]])</f>
        <v>0</v>
      </c>
      <c r="V80" s="14">
        <f>Tabla2[[#This Row],[SUBT-NoIVA]]+Tabla2[[#This Row],[SUB-TOT]]+Tabla2[[#This Row],[TOTAL-IVA]]</f>
        <v>0</v>
      </c>
      <c r="X80" s="10">
        <f>IF(Tabla2[[#This Row],[TIPO IVA]]="Ajust. 4%",ROUND(Tabla2[[#This Row],[GRAV 13%]]*4%,2),0)</f>
        <v>0</v>
      </c>
      <c r="Y80" s="10">
        <f>IF(Tabla2[[#This Row],[TIPO IVA]]="Ajust. 2%",ROUND(Tabla2[[#This Row],[GRAV 13%]]*2%,2),0)</f>
        <v>0</v>
      </c>
      <c r="Z80" s="15">
        <f>IF(Tabla2[[#This Row],[TIPO IVA]]="Ajust. 2%",ROUND(Tabla2[[#This Row],[GRAV 4%]]*2%,2),0)</f>
        <v>0</v>
      </c>
      <c r="AA80" s="50">
        <f>SUM(Tabla3[[#This Row],[DEL 13% AL 4%]:[DEL 4% AL 2%]])</f>
        <v>0</v>
      </c>
      <c r="AC80" s="11">
        <f>IF(Tabla2[[#This Row],[TIPO IVA]]="",Tabla2[[#This Row],[IVA 13%]],Tabla3[[#This Row],[DEL 13% AL 4%]]+Tabla3[[#This Row],[DEL 13% AL 2%]])</f>
        <v>0</v>
      </c>
      <c r="AD80" s="11">
        <f>IF(Tabla2[[#This Row],[TIPO IVA]]="",Tabla2[[#This Row],[IVA 4%]],Tabla3[[#This Row],[DEL 4% AL 2%]])</f>
        <v>0</v>
      </c>
      <c r="AE80" s="11">
        <f>Tabla2[[#This Row],[IVA 2%]]</f>
        <v>0</v>
      </c>
      <c r="AF80" s="11">
        <f>Tabla2[[#This Row],[IVA 1%]]</f>
        <v>0</v>
      </c>
      <c r="AG80" s="16">
        <f t="shared" si="3"/>
        <v>0</v>
      </c>
    </row>
    <row r="81" spans="1:33" x14ac:dyDescent="0.2">
      <c r="A81" s="52"/>
      <c r="B81" s="53"/>
      <c r="C81" s="53"/>
      <c r="D81" s="53"/>
      <c r="E81" s="53"/>
      <c r="F81" s="53"/>
      <c r="G81" s="54"/>
      <c r="H81" s="56"/>
      <c r="I81" s="56"/>
      <c r="J81" s="56"/>
      <c r="K81" s="12">
        <f>SUM(Tabla2[[#This Row],[EXENTO]:[ARTIC. 19]])</f>
        <v>0</v>
      </c>
      <c r="L81" s="56"/>
      <c r="M81" s="56"/>
      <c r="N81" s="56"/>
      <c r="O81" s="56"/>
      <c r="P81" s="13">
        <f>SUM(Tabla2[[#This Row],[SUBT-NoIVA]:[GRAV 1%]])</f>
        <v>0</v>
      </c>
      <c r="Q81" s="10">
        <f>ROUND(Tabla2[[#This Row],[GRAV 13%]]*13%,2)</f>
        <v>0</v>
      </c>
      <c r="R81" s="11">
        <f>ROUND(Tabla2[[#This Row],[GRAV 4%]]*4%,2)</f>
        <v>0</v>
      </c>
      <c r="S81" s="11">
        <f>ROUND(Tabla2[[#This Row],[GRAV 2%]]*2%,2)</f>
        <v>0</v>
      </c>
      <c r="T81" s="11">
        <f>ROUND(Tabla2[[#This Row],[GRAV 1%]]*1%,2)</f>
        <v>0</v>
      </c>
      <c r="U81" s="13">
        <f>SUM(Tabla2[[#This Row],[IVA 13%]:[IVA 1%]])</f>
        <v>0</v>
      </c>
      <c r="V81" s="14">
        <f>Tabla2[[#This Row],[SUBT-NoIVA]]+Tabla2[[#This Row],[SUB-TOT]]+Tabla2[[#This Row],[TOTAL-IVA]]</f>
        <v>0</v>
      </c>
      <c r="X81" s="10">
        <f>IF(Tabla2[[#This Row],[TIPO IVA]]="Ajust. 4%",ROUND(Tabla2[[#This Row],[GRAV 13%]]*4%,2),0)</f>
        <v>0</v>
      </c>
      <c r="Y81" s="10">
        <f>IF(Tabla2[[#This Row],[TIPO IVA]]="Ajust. 2%",ROUND(Tabla2[[#This Row],[GRAV 13%]]*2%,2),0)</f>
        <v>0</v>
      </c>
      <c r="Z81" s="15">
        <f>IF(Tabla2[[#This Row],[TIPO IVA]]="Ajust. 2%",ROUND(Tabla2[[#This Row],[GRAV 4%]]*2%,2),0)</f>
        <v>0</v>
      </c>
      <c r="AA81" s="50">
        <f>SUM(Tabla3[[#This Row],[DEL 13% AL 4%]:[DEL 4% AL 2%]])</f>
        <v>0</v>
      </c>
      <c r="AC81" s="11">
        <f>IF(Tabla2[[#This Row],[TIPO IVA]]="",Tabla2[[#This Row],[IVA 13%]],Tabla3[[#This Row],[DEL 13% AL 4%]]+Tabla3[[#This Row],[DEL 13% AL 2%]])</f>
        <v>0</v>
      </c>
      <c r="AD81" s="11">
        <f>IF(Tabla2[[#This Row],[TIPO IVA]]="",Tabla2[[#This Row],[IVA 4%]],Tabla3[[#This Row],[DEL 4% AL 2%]])</f>
        <v>0</v>
      </c>
      <c r="AE81" s="11">
        <f>Tabla2[[#This Row],[IVA 2%]]</f>
        <v>0</v>
      </c>
      <c r="AF81" s="11">
        <f>Tabla2[[#This Row],[IVA 1%]]</f>
        <v>0</v>
      </c>
      <c r="AG81" s="16">
        <f t="shared" si="3"/>
        <v>0</v>
      </c>
    </row>
    <row r="82" spans="1:33" x14ac:dyDescent="0.2">
      <c r="A82" s="52"/>
      <c r="B82" s="53"/>
      <c r="C82" s="53"/>
      <c r="D82" s="53"/>
      <c r="E82" s="53"/>
      <c r="F82" s="53"/>
      <c r="G82" s="54"/>
      <c r="H82" s="56"/>
      <c r="I82" s="56"/>
      <c r="J82" s="56"/>
      <c r="K82" s="12">
        <f>SUM(Tabla2[[#This Row],[EXENTO]:[ARTIC. 19]])</f>
        <v>0</v>
      </c>
      <c r="L82" s="56"/>
      <c r="M82" s="56"/>
      <c r="N82" s="56"/>
      <c r="O82" s="56"/>
      <c r="P82" s="13">
        <f>SUM(Tabla2[[#This Row],[SUBT-NoIVA]:[GRAV 1%]])</f>
        <v>0</v>
      </c>
      <c r="Q82" s="10">
        <f>ROUND(Tabla2[[#This Row],[GRAV 13%]]*13%,2)</f>
        <v>0</v>
      </c>
      <c r="R82" s="11">
        <f>ROUND(Tabla2[[#This Row],[GRAV 4%]]*4%,2)</f>
        <v>0</v>
      </c>
      <c r="S82" s="11">
        <f>ROUND(Tabla2[[#This Row],[GRAV 2%]]*2%,2)</f>
        <v>0</v>
      </c>
      <c r="T82" s="11">
        <f>ROUND(Tabla2[[#This Row],[GRAV 1%]]*1%,2)</f>
        <v>0</v>
      </c>
      <c r="U82" s="13">
        <f>SUM(Tabla2[[#This Row],[IVA 13%]:[IVA 1%]])</f>
        <v>0</v>
      </c>
      <c r="V82" s="14">
        <f>Tabla2[[#This Row],[SUBT-NoIVA]]+Tabla2[[#This Row],[SUB-TOT]]+Tabla2[[#This Row],[TOTAL-IVA]]</f>
        <v>0</v>
      </c>
      <c r="X82" s="10">
        <f>IF(Tabla2[[#This Row],[TIPO IVA]]="Ajust. 4%",ROUND(Tabla2[[#This Row],[GRAV 13%]]*4%,2),0)</f>
        <v>0</v>
      </c>
      <c r="Y82" s="10">
        <f>IF(Tabla2[[#This Row],[TIPO IVA]]="Ajust. 2%",ROUND(Tabla2[[#This Row],[GRAV 13%]]*2%,2),0)</f>
        <v>0</v>
      </c>
      <c r="Z82" s="15">
        <f>IF(Tabla2[[#This Row],[TIPO IVA]]="Ajust. 2%",ROUND(Tabla2[[#This Row],[GRAV 4%]]*2%,2),0)</f>
        <v>0</v>
      </c>
      <c r="AA82" s="50">
        <f>SUM(Tabla3[[#This Row],[DEL 13% AL 4%]:[DEL 4% AL 2%]])</f>
        <v>0</v>
      </c>
      <c r="AC82" s="11">
        <f>IF(Tabla2[[#This Row],[TIPO IVA]]="",Tabla2[[#This Row],[IVA 13%]],Tabla3[[#This Row],[DEL 13% AL 4%]]+Tabla3[[#This Row],[DEL 13% AL 2%]])</f>
        <v>0</v>
      </c>
      <c r="AD82" s="11">
        <f>IF(Tabla2[[#This Row],[TIPO IVA]]="",Tabla2[[#This Row],[IVA 4%]],Tabla3[[#This Row],[DEL 4% AL 2%]])</f>
        <v>0</v>
      </c>
      <c r="AE82" s="11">
        <f>Tabla2[[#This Row],[IVA 2%]]</f>
        <v>0</v>
      </c>
      <c r="AF82" s="11">
        <f>Tabla2[[#This Row],[IVA 1%]]</f>
        <v>0</v>
      </c>
      <c r="AG82" s="16">
        <f t="shared" si="3"/>
        <v>0</v>
      </c>
    </row>
    <row r="83" spans="1:33" x14ac:dyDescent="0.2">
      <c r="A83" s="52"/>
      <c r="B83" s="53"/>
      <c r="C83" s="53"/>
      <c r="D83" s="53"/>
      <c r="E83" s="53"/>
      <c r="F83" s="53"/>
      <c r="G83" s="54"/>
      <c r="H83" s="56"/>
      <c r="I83" s="56"/>
      <c r="J83" s="56"/>
      <c r="K83" s="12">
        <f>SUM(Tabla2[[#This Row],[EXENTO]:[ARTIC. 19]])</f>
        <v>0</v>
      </c>
      <c r="L83" s="56"/>
      <c r="M83" s="56"/>
      <c r="N83" s="56"/>
      <c r="O83" s="56"/>
      <c r="P83" s="13">
        <f>SUM(Tabla2[[#This Row],[SUBT-NoIVA]:[GRAV 1%]])</f>
        <v>0</v>
      </c>
      <c r="Q83" s="10">
        <f>ROUND(Tabla2[[#This Row],[GRAV 13%]]*13%,2)</f>
        <v>0</v>
      </c>
      <c r="R83" s="11">
        <f>ROUND(Tabla2[[#This Row],[GRAV 4%]]*4%,2)</f>
        <v>0</v>
      </c>
      <c r="S83" s="11">
        <f>ROUND(Tabla2[[#This Row],[GRAV 2%]]*2%,2)</f>
        <v>0</v>
      </c>
      <c r="T83" s="11">
        <f>ROUND(Tabla2[[#This Row],[GRAV 1%]]*1%,2)</f>
        <v>0</v>
      </c>
      <c r="U83" s="13">
        <f>SUM(Tabla2[[#This Row],[IVA 13%]:[IVA 1%]])</f>
        <v>0</v>
      </c>
      <c r="V83" s="14">
        <f>Tabla2[[#This Row],[SUBT-NoIVA]]+Tabla2[[#This Row],[SUB-TOT]]+Tabla2[[#This Row],[TOTAL-IVA]]</f>
        <v>0</v>
      </c>
      <c r="X83" s="10">
        <f>IF(Tabla2[[#This Row],[TIPO IVA]]="Ajust. 4%",ROUND(Tabla2[[#This Row],[GRAV 13%]]*4%,2),0)</f>
        <v>0</v>
      </c>
      <c r="Y83" s="10">
        <f>IF(Tabla2[[#This Row],[TIPO IVA]]="Ajust. 2%",ROUND(Tabla2[[#This Row],[GRAV 13%]]*2%,2),0)</f>
        <v>0</v>
      </c>
      <c r="Z83" s="15">
        <f>IF(Tabla2[[#This Row],[TIPO IVA]]="Ajust. 2%",ROUND(Tabla2[[#This Row],[GRAV 4%]]*2%,2),0)</f>
        <v>0</v>
      </c>
      <c r="AA83" s="50">
        <f>SUM(Tabla3[[#This Row],[DEL 13% AL 4%]:[DEL 4% AL 2%]])</f>
        <v>0</v>
      </c>
      <c r="AC83" s="11">
        <f>IF(Tabla2[[#This Row],[TIPO IVA]]="",Tabla2[[#This Row],[IVA 13%]],Tabla3[[#This Row],[DEL 13% AL 4%]]+Tabla3[[#This Row],[DEL 13% AL 2%]])</f>
        <v>0</v>
      </c>
      <c r="AD83" s="11">
        <f>IF(Tabla2[[#This Row],[TIPO IVA]]="",Tabla2[[#This Row],[IVA 4%]],Tabla3[[#This Row],[DEL 4% AL 2%]])</f>
        <v>0</v>
      </c>
      <c r="AE83" s="11">
        <f>Tabla2[[#This Row],[IVA 2%]]</f>
        <v>0</v>
      </c>
      <c r="AF83" s="11">
        <f>Tabla2[[#This Row],[IVA 1%]]</f>
        <v>0</v>
      </c>
      <c r="AG83" s="16">
        <f t="shared" si="3"/>
        <v>0</v>
      </c>
    </row>
    <row r="84" spans="1:33" x14ac:dyDescent="0.2">
      <c r="A84" s="52"/>
      <c r="B84" s="53"/>
      <c r="C84" s="53"/>
      <c r="D84" s="53"/>
      <c r="E84" s="53"/>
      <c r="F84" s="53"/>
      <c r="G84" s="54"/>
      <c r="H84" s="56"/>
      <c r="I84" s="56"/>
      <c r="J84" s="56"/>
      <c r="K84" s="12">
        <f>SUM(Tabla2[[#This Row],[EXENTO]:[ARTIC. 19]])</f>
        <v>0</v>
      </c>
      <c r="L84" s="56"/>
      <c r="M84" s="56"/>
      <c r="N84" s="56"/>
      <c r="O84" s="56"/>
      <c r="P84" s="13">
        <f>SUM(Tabla2[[#This Row],[SUBT-NoIVA]:[GRAV 1%]])</f>
        <v>0</v>
      </c>
      <c r="Q84" s="10">
        <f>ROUND(Tabla2[[#This Row],[GRAV 13%]]*13%,2)</f>
        <v>0</v>
      </c>
      <c r="R84" s="11">
        <f>ROUND(Tabla2[[#This Row],[GRAV 4%]]*4%,2)</f>
        <v>0</v>
      </c>
      <c r="S84" s="11">
        <f>ROUND(Tabla2[[#This Row],[GRAV 2%]]*2%,2)</f>
        <v>0</v>
      </c>
      <c r="T84" s="11">
        <f>ROUND(Tabla2[[#This Row],[GRAV 1%]]*1%,2)</f>
        <v>0</v>
      </c>
      <c r="U84" s="13">
        <f>SUM(Tabla2[[#This Row],[IVA 13%]:[IVA 1%]])</f>
        <v>0</v>
      </c>
      <c r="V84" s="14">
        <f>Tabla2[[#This Row],[SUBT-NoIVA]]+Tabla2[[#This Row],[SUB-TOT]]+Tabla2[[#This Row],[TOTAL-IVA]]</f>
        <v>0</v>
      </c>
      <c r="X84" s="10">
        <f>IF(Tabla2[[#This Row],[TIPO IVA]]="Ajust. 4%",ROUND(Tabla2[[#This Row],[GRAV 13%]]*4%,2),0)</f>
        <v>0</v>
      </c>
      <c r="Y84" s="10">
        <f>IF(Tabla2[[#This Row],[TIPO IVA]]="Ajust. 2%",ROUND(Tabla2[[#This Row],[GRAV 13%]]*2%,2),0)</f>
        <v>0</v>
      </c>
      <c r="Z84" s="15">
        <f>IF(Tabla2[[#This Row],[TIPO IVA]]="Ajust. 2%",ROUND(Tabla2[[#This Row],[GRAV 4%]]*2%,2),0)</f>
        <v>0</v>
      </c>
      <c r="AA84" s="50">
        <f>SUM(Tabla3[[#This Row],[DEL 13% AL 4%]:[DEL 4% AL 2%]])</f>
        <v>0</v>
      </c>
      <c r="AC84" s="11">
        <f>IF(Tabla2[[#This Row],[TIPO IVA]]="",Tabla2[[#This Row],[IVA 13%]],Tabla3[[#This Row],[DEL 13% AL 4%]]+Tabla3[[#This Row],[DEL 13% AL 2%]])</f>
        <v>0</v>
      </c>
      <c r="AD84" s="11">
        <f>IF(Tabla2[[#This Row],[TIPO IVA]]="",Tabla2[[#This Row],[IVA 4%]],Tabla3[[#This Row],[DEL 4% AL 2%]])</f>
        <v>0</v>
      </c>
      <c r="AE84" s="11">
        <f>Tabla2[[#This Row],[IVA 2%]]</f>
        <v>0</v>
      </c>
      <c r="AF84" s="11">
        <f>Tabla2[[#This Row],[IVA 1%]]</f>
        <v>0</v>
      </c>
      <c r="AG84" s="16">
        <f t="shared" si="3"/>
        <v>0</v>
      </c>
    </row>
    <row r="85" spans="1:33" x14ac:dyDescent="0.2">
      <c r="A85" s="52"/>
      <c r="B85" s="53"/>
      <c r="C85" s="53"/>
      <c r="D85" s="53"/>
      <c r="E85" s="53"/>
      <c r="F85" s="53"/>
      <c r="G85" s="54"/>
      <c r="H85" s="56"/>
      <c r="I85" s="56"/>
      <c r="J85" s="56"/>
      <c r="K85" s="12">
        <f>SUM(Tabla2[[#This Row],[EXENTO]:[ARTIC. 19]])</f>
        <v>0</v>
      </c>
      <c r="L85" s="56"/>
      <c r="M85" s="56"/>
      <c r="N85" s="56"/>
      <c r="O85" s="56"/>
      <c r="P85" s="13">
        <f>SUM(Tabla2[[#This Row],[SUBT-NoIVA]:[GRAV 1%]])</f>
        <v>0</v>
      </c>
      <c r="Q85" s="10">
        <f>ROUND(Tabla2[[#This Row],[GRAV 13%]]*13%,2)</f>
        <v>0</v>
      </c>
      <c r="R85" s="11">
        <f>ROUND(Tabla2[[#This Row],[GRAV 4%]]*4%,2)</f>
        <v>0</v>
      </c>
      <c r="S85" s="11">
        <f>ROUND(Tabla2[[#This Row],[GRAV 2%]]*2%,2)</f>
        <v>0</v>
      </c>
      <c r="T85" s="11">
        <f>ROUND(Tabla2[[#This Row],[GRAV 1%]]*1%,2)</f>
        <v>0</v>
      </c>
      <c r="U85" s="13">
        <f>SUM(Tabla2[[#This Row],[IVA 13%]:[IVA 1%]])</f>
        <v>0</v>
      </c>
      <c r="V85" s="14">
        <f>Tabla2[[#This Row],[SUBT-NoIVA]]+Tabla2[[#This Row],[SUB-TOT]]+Tabla2[[#This Row],[TOTAL-IVA]]</f>
        <v>0</v>
      </c>
      <c r="X85" s="10">
        <f>IF(Tabla2[[#This Row],[TIPO IVA]]="Ajust. 4%",ROUND(Tabla2[[#This Row],[GRAV 13%]]*4%,2),0)</f>
        <v>0</v>
      </c>
      <c r="Y85" s="10">
        <f>IF(Tabla2[[#This Row],[TIPO IVA]]="Ajust. 2%",ROUND(Tabla2[[#This Row],[GRAV 13%]]*2%,2),0)</f>
        <v>0</v>
      </c>
      <c r="Z85" s="15">
        <f>IF(Tabla2[[#This Row],[TIPO IVA]]="Ajust. 2%",ROUND(Tabla2[[#This Row],[GRAV 4%]]*2%,2),0)</f>
        <v>0</v>
      </c>
      <c r="AA85" s="50">
        <f>SUM(Tabla3[[#This Row],[DEL 13% AL 4%]:[DEL 4% AL 2%]])</f>
        <v>0</v>
      </c>
      <c r="AC85" s="11">
        <f>IF(Tabla2[[#This Row],[TIPO IVA]]="",Tabla2[[#This Row],[IVA 13%]],Tabla3[[#This Row],[DEL 13% AL 4%]]+Tabla3[[#This Row],[DEL 13% AL 2%]])</f>
        <v>0</v>
      </c>
      <c r="AD85" s="11">
        <f>IF(Tabla2[[#This Row],[TIPO IVA]]="",Tabla2[[#This Row],[IVA 4%]],Tabla3[[#This Row],[DEL 4% AL 2%]])</f>
        <v>0</v>
      </c>
      <c r="AE85" s="11">
        <f>Tabla2[[#This Row],[IVA 2%]]</f>
        <v>0</v>
      </c>
      <c r="AF85" s="11">
        <f>Tabla2[[#This Row],[IVA 1%]]</f>
        <v>0</v>
      </c>
      <c r="AG85" s="16">
        <f t="shared" si="3"/>
        <v>0</v>
      </c>
    </row>
    <row r="86" spans="1:33" x14ac:dyDescent="0.2">
      <c r="A86" s="52"/>
      <c r="B86" s="53"/>
      <c r="C86" s="53"/>
      <c r="D86" s="53"/>
      <c r="E86" s="53"/>
      <c r="F86" s="53"/>
      <c r="G86" s="54"/>
      <c r="H86" s="56"/>
      <c r="I86" s="56"/>
      <c r="J86" s="56"/>
      <c r="K86" s="12">
        <f>SUM(Tabla2[[#This Row],[EXENTO]:[ARTIC. 19]])</f>
        <v>0</v>
      </c>
      <c r="L86" s="56"/>
      <c r="M86" s="56"/>
      <c r="N86" s="56"/>
      <c r="O86" s="56"/>
      <c r="P86" s="13">
        <f>SUM(Tabla2[[#This Row],[SUBT-NoIVA]:[GRAV 1%]])</f>
        <v>0</v>
      </c>
      <c r="Q86" s="10">
        <f>ROUND(Tabla2[[#This Row],[GRAV 13%]]*13%,2)</f>
        <v>0</v>
      </c>
      <c r="R86" s="11">
        <f>ROUND(Tabla2[[#This Row],[GRAV 4%]]*4%,2)</f>
        <v>0</v>
      </c>
      <c r="S86" s="11">
        <f>ROUND(Tabla2[[#This Row],[GRAV 2%]]*2%,2)</f>
        <v>0</v>
      </c>
      <c r="T86" s="11">
        <f>ROUND(Tabla2[[#This Row],[GRAV 1%]]*1%,2)</f>
        <v>0</v>
      </c>
      <c r="U86" s="13">
        <f>SUM(Tabla2[[#This Row],[IVA 13%]:[IVA 1%]])</f>
        <v>0</v>
      </c>
      <c r="V86" s="14">
        <f>Tabla2[[#This Row],[SUBT-NoIVA]]+Tabla2[[#This Row],[SUB-TOT]]+Tabla2[[#This Row],[TOTAL-IVA]]</f>
        <v>0</v>
      </c>
      <c r="X86" s="10">
        <f>IF(Tabla2[[#This Row],[TIPO IVA]]="Ajust. 4%",ROUND(Tabla2[[#This Row],[GRAV 13%]]*4%,2),0)</f>
        <v>0</v>
      </c>
      <c r="Y86" s="10">
        <f>IF(Tabla2[[#This Row],[TIPO IVA]]="Ajust. 2%",ROUND(Tabla2[[#This Row],[GRAV 13%]]*2%,2),0)</f>
        <v>0</v>
      </c>
      <c r="Z86" s="15">
        <f>IF(Tabla2[[#This Row],[TIPO IVA]]="Ajust. 2%",ROUND(Tabla2[[#This Row],[GRAV 4%]]*2%,2),0)</f>
        <v>0</v>
      </c>
      <c r="AA86" s="50">
        <f>SUM(Tabla3[[#This Row],[DEL 13% AL 4%]:[DEL 4% AL 2%]])</f>
        <v>0</v>
      </c>
      <c r="AC86" s="11">
        <f>IF(Tabla2[[#This Row],[TIPO IVA]]="",Tabla2[[#This Row],[IVA 13%]],Tabla3[[#This Row],[DEL 13% AL 4%]]+Tabla3[[#This Row],[DEL 13% AL 2%]])</f>
        <v>0</v>
      </c>
      <c r="AD86" s="11">
        <f>IF(Tabla2[[#This Row],[TIPO IVA]]="",Tabla2[[#This Row],[IVA 4%]],Tabla3[[#This Row],[DEL 4% AL 2%]])</f>
        <v>0</v>
      </c>
      <c r="AE86" s="11">
        <f>Tabla2[[#This Row],[IVA 2%]]</f>
        <v>0</v>
      </c>
      <c r="AF86" s="11">
        <f>Tabla2[[#This Row],[IVA 1%]]</f>
        <v>0</v>
      </c>
      <c r="AG86" s="16">
        <f t="shared" si="3"/>
        <v>0</v>
      </c>
    </row>
    <row r="87" spans="1:33" x14ac:dyDescent="0.2">
      <c r="A87" s="52"/>
      <c r="B87" s="53"/>
      <c r="C87" s="53"/>
      <c r="D87" s="53"/>
      <c r="E87" s="53"/>
      <c r="F87" s="53"/>
      <c r="G87" s="54"/>
      <c r="H87" s="56"/>
      <c r="I87" s="56"/>
      <c r="J87" s="56"/>
      <c r="K87" s="12">
        <f>SUM(Tabla2[[#This Row],[EXENTO]:[ARTIC. 19]])</f>
        <v>0</v>
      </c>
      <c r="L87" s="56"/>
      <c r="M87" s="56"/>
      <c r="N87" s="56"/>
      <c r="O87" s="56"/>
      <c r="P87" s="13">
        <f>SUM(Tabla2[[#This Row],[SUBT-NoIVA]:[GRAV 1%]])</f>
        <v>0</v>
      </c>
      <c r="Q87" s="10">
        <f>ROUND(Tabla2[[#This Row],[GRAV 13%]]*13%,2)</f>
        <v>0</v>
      </c>
      <c r="R87" s="11">
        <f>ROUND(Tabla2[[#This Row],[GRAV 4%]]*4%,2)</f>
        <v>0</v>
      </c>
      <c r="S87" s="11">
        <f>ROUND(Tabla2[[#This Row],[GRAV 2%]]*2%,2)</f>
        <v>0</v>
      </c>
      <c r="T87" s="11">
        <f>ROUND(Tabla2[[#This Row],[GRAV 1%]]*1%,2)</f>
        <v>0</v>
      </c>
      <c r="U87" s="13">
        <f>SUM(Tabla2[[#This Row],[IVA 13%]:[IVA 1%]])</f>
        <v>0</v>
      </c>
      <c r="V87" s="14">
        <f>Tabla2[[#This Row],[SUBT-NoIVA]]+Tabla2[[#This Row],[SUB-TOT]]+Tabla2[[#This Row],[TOTAL-IVA]]</f>
        <v>0</v>
      </c>
      <c r="X87" s="10">
        <f>IF(Tabla2[[#This Row],[TIPO IVA]]="Ajust. 4%",ROUND(Tabla2[[#This Row],[GRAV 13%]]*4%,2),0)</f>
        <v>0</v>
      </c>
      <c r="Y87" s="10">
        <f>IF(Tabla2[[#This Row],[TIPO IVA]]="Ajust. 2%",ROUND(Tabla2[[#This Row],[GRAV 13%]]*2%,2),0)</f>
        <v>0</v>
      </c>
      <c r="Z87" s="15">
        <f>IF(Tabla2[[#This Row],[TIPO IVA]]="Ajust. 2%",ROUND(Tabla2[[#This Row],[GRAV 4%]]*2%,2),0)</f>
        <v>0</v>
      </c>
      <c r="AA87" s="50">
        <f>SUM(Tabla3[[#This Row],[DEL 13% AL 4%]:[DEL 4% AL 2%]])</f>
        <v>0</v>
      </c>
      <c r="AC87" s="11">
        <f>IF(Tabla2[[#This Row],[TIPO IVA]]="",Tabla2[[#This Row],[IVA 13%]],Tabla3[[#This Row],[DEL 13% AL 4%]]+Tabla3[[#This Row],[DEL 13% AL 2%]])</f>
        <v>0</v>
      </c>
      <c r="AD87" s="11">
        <f>IF(Tabla2[[#This Row],[TIPO IVA]]="",Tabla2[[#This Row],[IVA 4%]],Tabla3[[#This Row],[DEL 4% AL 2%]])</f>
        <v>0</v>
      </c>
      <c r="AE87" s="11">
        <f>Tabla2[[#This Row],[IVA 2%]]</f>
        <v>0</v>
      </c>
      <c r="AF87" s="11">
        <f>Tabla2[[#This Row],[IVA 1%]]</f>
        <v>0</v>
      </c>
      <c r="AG87" s="16">
        <f t="shared" si="3"/>
        <v>0</v>
      </c>
    </row>
    <row r="88" spans="1:33" x14ac:dyDescent="0.2">
      <c r="A88" s="52"/>
      <c r="B88" s="53"/>
      <c r="C88" s="53"/>
      <c r="D88" s="53"/>
      <c r="E88" s="53"/>
      <c r="F88" s="53"/>
      <c r="G88" s="54"/>
      <c r="H88" s="56"/>
      <c r="I88" s="56"/>
      <c r="J88" s="56"/>
      <c r="K88" s="12">
        <f>SUM(Tabla2[[#This Row],[EXENTO]:[ARTIC. 19]])</f>
        <v>0</v>
      </c>
      <c r="L88" s="56"/>
      <c r="M88" s="56"/>
      <c r="N88" s="56"/>
      <c r="O88" s="56"/>
      <c r="P88" s="13">
        <f>SUM(Tabla2[[#This Row],[SUBT-NoIVA]:[GRAV 1%]])</f>
        <v>0</v>
      </c>
      <c r="Q88" s="10">
        <f>ROUND(Tabla2[[#This Row],[GRAV 13%]]*13%,2)</f>
        <v>0</v>
      </c>
      <c r="R88" s="11">
        <f>ROUND(Tabla2[[#This Row],[GRAV 4%]]*4%,2)</f>
        <v>0</v>
      </c>
      <c r="S88" s="11">
        <f>ROUND(Tabla2[[#This Row],[GRAV 2%]]*2%,2)</f>
        <v>0</v>
      </c>
      <c r="T88" s="11">
        <f>ROUND(Tabla2[[#This Row],[GRAV 1%]]*1%,2)</f>
        <v>0</v>
      </c>
      <c r="U88" s="13">
        <f>SUM(Tabla2[[#This Row],[IVA 13%]:[IVA 1%]])</f>
        <v>0</v>
      </c>
      <c r="V88" s="14">
        <f>Tabla2[[#This Row],[SUBT-NoIVA]]+Tabla2[[#This Row],[SUB-TOT]]+Tabla2[[#This Row],[TOTAL-IVA]]</f>
        <v>0</v>
      </c>
      <c r="X88" s="10">
        <f>IF(Tabla2[[#This Row],[TIPO IVA]]="Ajust. 4%",ROUND(Tabla2[[#This Row],[GRAV 13%]]*4%,2),0)</f>
        <v>0</v>
      </c>
      <c r="Y88" s="10">
        <f>IF(Tabla2[[#This Row],[TIPO IVA]]="Ajust. 2%",ROUND(Tabla2[[#This Row],[GRAV 13%]]*2%,2),0)</f>
        <v>0</v>
      </c>
      <c r="Z88" s="15">
        <f>IF(Tabla2[[#This Row],[TIPO IVA]]="Ajust. 2%",ROUND(Tabla2[[#This Row],[GRAV 4%]]*2%,2),0)</f>
        <v>0</v>
      </c>
      <c r="AA88" s="50">
        <f>SUM(Tabla3[[#This Row],[DEL 13% AL 4%]:[DEL 4% AL 2%]])</f>
        <v>0</v>
      </c>
      <c r="AC88" s="11">
        <f>IF(Tabla2[[#This Row],[TIPO IVA]]="",Tabla2[[#This Row],[IVA 13%]],Tabla3[[#This Row],[DEL 13% AL 4%]]+Tabla3[[#This Row],[DEL 13% AL 2%]])</f>
        <v>0</v>
      </c>
      <c r="AD88" s="11">
        <f>IF(Tabla2[[#This Row],[TIPO IVA]]="",Tabla2[[#This Row],[IVA 4%]],Tabla3[[#This Row],[DEL 4% AL 2%]])</f>
        <v>0</v>
      </c>
      <c r="AE88" s="11">
        <f>Tabla2[[#This Row],[IVA 2%]]</f>
        <v>0</v>
      </c>
      <c r="AF88" s="11">
        <f>Tabla2[[#This Row],[IVA 1%]]</f>
        <v>0</v>
      </c>
      <c r="AG88" s="16">
        <f t="shared" si="3"/>
        <v>0</v>
      </c>
    </row>
    <row r="89" spans="1:33" x14ac:dyDescent="0.2">
      <c r="A89" s="52"/>
      <c r="B89" s="53"/>
      <c r="C89" s="53"/>
      <c r="D89" s="53"/>
      <c r="E89" s="53"/>
      <c r="F89" s="53"/>
      <c r="G89" s="54"/>
      <c r="H89" s="56"/>
      <c r="I89" s="56"/>
      <c r="J89" s="56"/>
      <c r="K89" s="12">
        <f>SUM(Tabla2[[#This Row],[EXENTO]:[ARTIC. 19]])</f>
        <v>0</v>
      </c>
      <c r="L89" s="56"/>
      <c r="M89" s="56"/>
      <c r="N89" s="56"/>
      <c r="O89" s="56"/>
      <c r="P89" s="13">
        <f>SUM(Tabla2[[#This Row],[SUBT-NoIVA]:[GRAV 1%]])</f>
        <v>0</v>
      </c>
      <c r="Q89" s="10">
        <f>ROUND(Tabla2[[#This Row],[GRAV 13%]]*13%,2)</f>
        <v>0</v>
      </c>
      <c r="R89" s="11">
        <f>ROUND(Tabla2[[#This Row],[GRAV 4%]]*4%,2)</f>
        <v>0</v>
      </c>
      <c r="S89" s="11">
        <f>ROUND(Tabla2[[#This Row],[GRAV 2%]]*2%,2)</f>
        <v>0</v>
      </c>
      <c r="T89" s="11">
        <f>ROUND(Tabla2[[#This Row],[GRAV 1%]]*1%,2)</f>
        <v>0</v>
      </c>
      <c r="U89" s="13">
        <f>SUM(Tabla2[[#This Row],[IVA 13%]:[IVA 1%]])</f>
        <v>0</v>
      </c>
      <c r="V89" s="14">
        <f>Tabla2[[#This Row],[SUBT-NoIVA]]+Tabla2[[#This Row],[SUB-TOT]]+Tabla2[[#This Row],[TOTAL-IVA]]</f>
        <v>0</v>
      </c>
      <c r="X89" s="10">
        <f>IF(Tabla2[[#This Row],[TIPO IVA]]="Ajust. 4%",ROUND(Tabla2[[#This Row],[GRAV 13%]]*4%,2),0)</f>
        <v>0</v>
      </c>
      <c r="Y89" s="10">
        <f>IF(Tabla2[[#This Row],[TIPO IVA]]="Ajust. 2%",ROUND(Tabla2[[#This Row],[GRAV 13%]]*2%,2),0)</f>
        <v>0</v>
      </c>
      <c r="Z89" s="15">
        <f>IF(Tabla2[[#This Row],[TIPO IVA]]="Ajust. 2%",ROUND(Tabla2[[#This Row],[GRAV 4%]]*2%,2),0)</f>
        <v>0</v>
      </c>
      <c r="AA89" s="50">
        <f>SUM(Tabla3[[#This Row],[DEL 13% AL 4%]:[DEL 4% AL 2%]])</f>
        <v>0</v>
      </c>
      <c r="AC89" s="11">
        <f>IF(Tabla2[[#This Row],[TIPO IVA]]="",Tabla2[[#This Row],[IVA 13%]],Tabla3[[#This Row],[DEL 13% AL 4%]]+Tabla3[[#This Row],[DEL 13% AL 2%]])</f>
        <v>0</v>
      </c>
      <c r="AD89" s="11">
        <f>IF(Tabla2[[#This Row],[TIPO IVA]]="",Tabla2[[#This Row],[IVA 4%]],Tabla3[[#This Row],[DEL 4% AL 2%]])</f>
        <v>0</v>
      </c>
      <c r="AE89" s="11">
        <f>Tabla2[[#This Row],[IVA 2%]]</f>
        <v>0</v>
      </c>
      <c r="AF89" s="11">
        <f>Tabla2[[#This Row],[IVA 1%]]</f>
        <v>0</v>
      </c>
      <c r="AG89" s="16">
        <f t="shared" si="3"/>
        <v>0</v>
      </c>
    </row>
    <row r="90" spans="1:33" x14ac:dyDescent="0.2">
      <c r="A90" s="52"/>
      <c r="B90" s="53"/>
      <c r="C90" s="53"/>
      <c r="D90" s="53"/>
      <c r="E90" s="53"/>
      <c r="F90" s="53"/>
      <c r="G90" s="54"/>
      <c r="H90" s="56"/>
      <c r="I90" s="56"/>
      <c r="J90" s="56"/>
      <c r="K90" s="12">
        <f>SUM(Tabla2[[#This Row],[EXENTO]:[ARTIC. 19]])</f>
        <v>0</v>
      </c>
      <c r="L90" s="56"/>
      <c r="M90" s="56"/>
      <c r="N90" s="56"/>
      <c r="O90" s="56"/>
      <c r="P90" s="13">
        <f>SUM(Tabla2[[#This Row],[SUBT-NoIVA]:[GRAV 1%]])</f>
        <v>0</v>
      </c>
      <c r="Q90" s="10">
        <f>ROUND(Tabla2[[#This Row],[GRAV 13%]]*13%,2)</f>
        <v>0</v>
      </c>
      <c r="R90" s="11">
        <f>ROUND(Tabla2[[#This Row],[GRAV 4%]]*4%,2)</f>
        <v>0</v>
      </c>
      <c r="S90" s="11">
        <f>ROUND(Tabla2[[#This Row],[GRAV 2%]]*2%,2)</f>
        <v>0</v>
      </c>
      <c r="T90" s="11">
        <f>ROUND(Tabla2[[#This Row],[GRAV 1%]]*1%,2)</f>
        <v>0</v>
      </c>
      <c r="U90" s="13">
        <f>SUM(Tabla2[[#This Row],[IVA 13%]:[IVA 1%]])</f>
        <v>0</v>
      </c>
      <c r="V90" s="14">
        <f>Tabla2[[#This Row],[SUBT-NoIVA]]+Tabla2[[#This Row],[SUB-TOT]]+Tabla2[[#This Row],[TOTAL-IVA]]</f>
        <v>0</v>
      </c>
      <c r="X90" s="10">
        <f>IF(Tabla2[[#This Row],[TIPO IVA]]="Ajust. 4%",ROUND(Tabla2[[#This Row],[GRAV 13%]]*4%,2),0)</f>
        <v>0</v>
      </c>
      <c r="Y90" s="10">
        <f>IF(Tabla2[[#This Row],[TIPO IVA]]="Ajust. 2%",ROUND(Tabla2[[#This Row],[GRAV 13%]]*2%,2),0)</f>
        <v>0</v>
      </c>
      <c r="Z90" s="15">
        <f>IF(Tabla2[[#This Row],[TIPO IVA]]="Ajust. 2%",ROUND(Tabla2[[#This Row],[GRAV 4%]]*2%,2),0)</f>
        <v>0</v>
      </c>
      <c r="AA90" s="50">
        <f>SUM(Tabla3[[#This Row],[DEL 13% AL 4%]:[DEL 4% AL 2%]])</f>
        <v>0</v>
      </c>
      <c r="AC90" s="11">
        <f>IF(Tabla2[[#This Row],[TIPO IVA]]="",Tabla2[[#This Row],[IVA 13%]],Tabla3[[#This Row],[DEL 13% AL 4%]]+Tabla3[[#This Row],[DEL 13% AL 2%]])</f>
        <v>0</v>
      </c>
      <c r="AD90" s="11">
        <f>IF(Tabla2[[#This Row],[TIPO IVA]]="",Tabla2[[#This Row],[IVA 4%]],Tabla3[[#This Row],[DEL 4% AL 2%]])</f>
        <v>0</v>
      </c>
      <c r="AE90" s="11">
        <f>Tabla2[[#This Row],[IVA 2%]]</f>
        <v>0</v>
      </c>
      <c r="AF90" s="11">
        <f>Tabla2[[#This Row],[IVA 1%]]</f>
        <v>0</v>
      </c>
      <c r="AG90" s="16">
        <f t="shared" si="3"/>
        <v>0</v>
      </c>
    </row>
    <row r="91" spans="1:33" x14ac:dyDescent="0.2">
      <c r="A91" s="52"/>
      <c r="B91" s="53"/>
      <c r="C91" s="53"/>
      <c r="D91" s="53"/>
      <c r="E91" s="53"/>
      <c r="F91" s="53"/>
      <c r="G91" s="54"/>
      <c r="H91" s="56"/>
      <c r="I91" s="56"/>
      <c r="J91" s="56"/>
      <c r="K91" s="12">
        <f>SUM(Tabla2[[#This Row],[EXENTO]:[ARTIC. 19]])</f>
        <v>0</v>
      </c>
      <c r="L91" s="56"/>
      <c r="M91" s="56"/>
      <c r="N91" s="56"/>
      <c r="O91" s="56"/>
      <c r="P91" s="13">
        <f>SUM(Tabla2[[#This Row],[SUBT-NoIVA]:[GRAV 1%]])</f>
        <v>0</v>
      </c>
      <c r="Q91" s="10">
        <f>ROUND(Tabla2[[#This Row],[GRAV 13%]]*13%,2)</f>
        <v>0</v>
      </c>
      <c r="R91" s="11">
        <f>ROUND(Tabla2[[#This Row],[GRAV 4%]]*4%,2)</f>
        <v>0</v>
      </c>
      <c r="S91" s="11">
        <f>ROUND(Tabla2[[#This Row],[GRAV 2%]]*2%,2)</f>
        <v>0</v>
      </c>
      <c r="T91" s="11">
        <f>ROUND(Tabla2[[#This Row],[GRAV 1%]]*1%,2)</f>
        <v>0</v>
      </c>
      <c r="U91" s="13">
        <f>SUM(Tabla2[[#This Row],[IVA 13%]:[IVA 1%]])</f>
        <v>0</v>
      </c>
      <c r="V91" s="14">
        <f>Tabla2[[#This Row],[SUBT-NoIVA]]+Tabla2[[#This Row],[SUB-TOT]]+Tabla2[[#This Row],[TOTAL-IVA]]</f>
        <v>0</v>
      </c>
      <c r="X91" s="10">
        <f>IF(Tabla2[[#This Row],[TIPO IVA]]="Ajust. 4%",ROUND(Tabla2[[#This Row],[GRAV 13%]]*4%,2),0)</f>
        <v>0</v>
      </c>
      <c r="Y91" s="10">
        <f>IF(Tabla2[[#This Row],[TIPO IVA]]="Ajust. 2%",ROUND(Tabla2[[#This Row],[GRAV 13%]]*2%,2),0)</f>
        <v>0</v>
      </c>
      <c r="Z91" s="15">
        <f>IF(Tabla2[[#This Row],[TIPO IVA]]="Ajust. 2%",ROUND(Tabla2[[#This Row],[GRAV 4%]]*2%,2),0)</f>
        <v>0</v>
      </c>
      <c r="AA91" s="50">
        <f>SUM(Tabla3[[#This Row],[DEL 13% AL 4%]:[DEL 4% AL 2%]])</f>
        <v>0</v>
      </c>
      <c r="AC91" s="11">
        <f>IF(Tabla2[[#This Row],[TIPO IVA]]="",Tabla2[[#This Row],[IVA 13%]],Tabla3[[#This Row],[DEL 13% AL 4%]]+Tabla3[[#This Row],[DEL 13% AL 2%]])</f>
        <v>0</v>
      </c>
      <c r="AD91" s="11">
        <f>IF(Tabla2[[#This Row],[TIPO IVA]]="",Tabla2[[#This Row],[IVA 4%]],Tabla3[[#This Row],[DEL 4% AL 2%]])</f>
        <v>0</v>
      </c>
      <c r="AE91" s="11">
        <f>Tabla2[[#This Row],[IVA 2%]]</f>
        <v>0</v>
      </c>
      <c r="AF91" s="11">
        <f>Tabla2[[#This Row],[IVA 1%]]</f>
        <v>0</v>
      </c>
      <c r="AG91" s="16">
        <f t="shared" si="3"/>
        <v>0</v>
      </c>
    </row>
    <row r="92" spans="1:33" x14ac:dyDescent="0.2">
      <c r="A92" s="52"/>
      <c r="B92" s="53"/>
      <c r="C92" s="53"/>
      <c r="D92" s="53"/>
      <c r="E92" s="53"/>
      <c r="F92" s="53"/>
      <c r="G92" s="54"/>
      <c r="H92" s="56"/>
      <c r="I92" s="56"/>
      <c r="J92" s="56"/>
      <c r="K92" s="12">
        <f>SUM(Tabla2[[#This Row],[EXENTO]:[ARTIC. 19]])</f>
        <v>0</v>
      </c>
      <c r="L92" s="56"/>
      <c r="M92" s="56"/>
      <c r="N92" s="56"/>
      <c r="O92" s="56"/>
      <c r="P92" s="13">
        <f>SUM(Tabla2[[#This Row],[SUBT-NoIVA]:[GRAV 1%]])</f>
        <v>0</v>
      </c>
      <c r="Q92" s="10">
        <f>ROUND(Tabla2[[#This Row],[GRAV 13%]]*13%,2)</f>
        <v>0</v>
      </c>
      <c r="R92" s="11">
        <f>ROUND(Tabla2[[#This Row],[GRAV 4%]]*4%,2)</f>
        <v>0</v>
      </c>
      <c r="S92" s="11">
        <f>ROUND(Tabla2[[#This Row],[GRAV 2%]]*2%,2)</f>
        <v>0</v>
      </c>
      <c r="T92" s="11">
        <f>ROUND(Tabla2[[#This Row],[GRAV 1%]]*1%,2)</f>
        <v>0</v>
      </c>
      <c r="U92" s="13">
        <f>SUM(Tabla2[[#This Row],[IVA 13%]:[IVA 1%]])</f>
        <v>0</v>
      </c>
      <c r="V92" s="14">
        <f>Tabla2[[#This Row],[SUBT-NoIVA]]+Tabla2[[#This Row],[SUB-TOT]]+Tabla2[[#This Row],[TOTAL-IVA]]</f>
        <v>0</v>
      </c>
      <c r="X92" s="10">
        <f>IF(Tabla2[[#This Row],[TIPO IVA]]="Ajust. 4%",ROUND(Tabla2[[#This Row],[GRAV 13%]]*4%,2),0)</f>
        <v>0</v>
      </c>
      <c r="Y92" s="10">
        <f>IF(Tabla2[[#This Row],[TIPO IVA]]="Ajust. 2%",ROUND(Tabla2[[#This Row],[GRAV 13%]]*2%,2),0)</f>
        <v>0</v>
      </c>
      <c r="Z92" s="15">
        <f>IF(Tabla2[[#This Row],[TIPO IVA]]="Ajust. 2%",ROUND(Tabla2[[#This Row],[GRAV 4%]]*2%,2),0)</f>
        <v>0</v>
      </c>
      <c r="AA92" s="50">
        <f>SUM(Tabla3[[#This Row],[DEL 13% AL 4%]:[DEL 4% AL 2%]])</f>
        <v>0</v>
      </c>
      <c r="AC92" s="11">
        <f>IF(Tabla2[[#This Row],[TIPO IVA]]="",Tabla2[[#This Row],[IVA 13%]],Tabla3[[#This Row],[DEL 13% AL 4%]]+Tabla3[[#This Row],[DEL 13% AL 2%]])</f>
        <v>0</v>
      </c>
      <c r="AD92" s="11">
        <f>IF(Tabla2[[#This Row],[TIPO IVA]]="",Tabla2[[#This Row],[IVA 4%]],Tabla3[[#This Row],[DEL 4% AL 2%]])</f>
        <v>0</v>
      </c>
      <c r="AE92" s="11">
        <f>Tabla2[[#This Row],[IVA 2%]]</f>
        <v>0</v>
      </c>
      <c r="AF92" s="11">
        <f>Tabla2[[#This Row],[IVA 1%]]</f>
        <v>0</v>
      </c>
      <c r="AG92" s="16">
        <f t="shared" si="3"/>
        <v>0</v>
      </c>
    </row>
    <row r="93" spans="1:33" x14ac:dyDescent="0.2">
      <c r="A93" s="52"/>
      <c r="B93" s="53"/>
      <c r="C93" s="53"/>
      <c r="D93" s="53"/>
      <c r="E93" s="53"/>
      <c r="F93" s="53"/>
      <c r="G93" s="54"/>
      <c r="H93" s="56"/>
      <c r="I93" s="56"/>
      <c r="J93" s="56"/>
      <c r="K93" s="12">
        <f>SUM(Tabla2[[#This Row],[EXENTO]:[ARTIC. 19]])</f>
        <v>0</v>
      </c>
      <c r="L93" s="56"/>
      <c r="M93" s="56"/>
      <c r="N93" s="56"/>
      <c r="O93" s="56"/>
      <c r="P93" s="13">
        <f>SUM(Tabla2[[#This Row],[SUBT-NoIVA]:[GRAV 1%]])</f>
        <v>0</v>
      </c>
      <c r="Q93" s="10">
        <f>ROUND(Tabla2[[#This Row],[GRAV 13%]]*13%,2)</f>
        <v>0</v>
      </c>
      <c r="R93" s="11">
        <f>ROUND(Tabla2[[#This Row],[GRAV 4%]]*4%,2)</f>
        <v>0</v>
      </c>
      <c r="S93" s="11">
        <f>ROUND(Tabla2[[#This Row],[GRAV 2%]]*2%,2)</f>
        <v>0</v>
      </c>
      <c r="T93" s="11">
        <f>ROUND(Tabla2[[#This Row],[GRAV 1%]]*1%,2)</f>
        <v>0</v>
      </c>
      <c r="U93" s="13">
        <f>SUM(Tabla2[[#This Row],[IVA 13%]:[IVA 1%]])</f>
        <v>0</v>
      </c>
      <c r="V93" s="14">
        <f>Tabla2[[#This Row],[SUBT-NoIVA]]+Tabla2[[#This Row],[SUB-TOT]]+Tabla2[[#This Row],[TOTAL-IVA]]</f>
        <v>0</v>
      </c>
      <c r="X93" s="10">
        <f>IF(Tabla2[[#This Row],[TIPO IVA]]="Ajust. 4%",ROUND(Tabla2[[#This Row],[GRAV 13%]]*4%,2),0)</f>
        <v>0</v>
      </c>
      <c r="Y93" s="10">
        <f>IF(Tabla2[[#This Row],[TIPO IVA]]="Ajust. 2%",ROUND(Tabla2[[#This Row],[GRAV 13%]]*2%,2),0)</f>
        <v>0</v>
      </c>
      <c r="Z93" s="15">
        <f>IF(Tabla2[[#This Row],[TIPO IVA]]="Ajust. 2%",ROUND(Tabla2[[#This Row],[GRAV 4%]]*2%,2),0)</f>
        <v>0</v>
      </c>
      <c r="AA93" s="50">
        <f>SUM(Tabla3[[#This Row],[DEL 13% AL 4%]:[DEL 4% AL 2%]])</f>
        <v>0</v>
      </c>
      <c r="AC93" s="11">
        <f>IF(Tabla2[[#This Row],[TIPO IVA]]="",Tabla2[[#This Row],[IVA 13%]],Tabla3[[#This Row],[DEL 13% AL 4%]]+Tabla3[[#This Row],[DEL 13% AL 2%]])</f>
        <v>0</v>
      </c>
      <c r="AD93" s="11">
        <f>IF(Tabla2[[#This Row],[TIPO IVA]]="",Tabla2[[#This Row],[IVA 4%]],Tabla3[[#This Row],[DEL 4% AL 2%]])</f>
        <v>0</v>
      </c>
      <c r="AE93" s="11">
        <f>Tabla2[[#This Row],[IVA 2%]]</f>
        <v>0</v>
      </c>
      <c r="AF93" s="11">
        <f>Tabla2[[#This Row],[IVA 1%]]</f>
        <v>0</v>
      </c>
      <c r="AG93" s="16">
        <f t="shared" si="3"/>
        <v>0</v>
      </c>
    </row>
    <row r="94" spans="1:33" x14ac:dyDescent="0.2">
      <c r="A94" s="52"/>
      <c r="B94" s="53"/>
      <c r="C94" s="53"/>
      <c r="D94" s="53"/>
      <c r="E94" s="53"/>
      <c r="F94" s="53"/>
      <c r="G94" s="54"/>
      <c r="H94" s="56"/>
      <c r="I94" s="56"/>
      <c r="J94" s="56"/>
      <c r="K94" s="12">
        <f>SUM(Tabla2[[#This Row],[EXENTO]:[ARTIC. 19]])</f>
        <v>0</v>
      </c>
      <c r="L94" s="56"/>
      <c r="M94" s="56"/>
      <c r="N94" s="56"/>
      <c r="O94" s="56"/>
      <c r="P94" s="13">
        <f>SUM(Tabla2[[#This Row],[SUBT-NoIVA]:[GRAV 1%]])</f>
        <v>0</v>
      </c>
      <c r="Q94" s="10">
        <f>ROUND(Tabla2[[#This Row],[GRAV 13%]]*13%,2)</f>
        <v>0</v>
      </c>
      <c r="R94" s="11">
        <f>ROUND(Tabla2[[#This Row],[GRAV 4%]]*4%,2)</f>
        <v>0</v>
      </c>
      <c r="S94" s="11">
        <f>ROUND(Tabla2[[#This Row],[GRAV 2%]]*2%,2)</f>
        <v>0</v>
      </c>
      <c r="T94" s="11">
        <f>ROUND(Tabla2[[#This Row],[GRAV 1%]]*1%,2)</f>
        <v>0</v>
      </c>
      <c r="U94" s="13">
        <f>SUM(Tabla2[[#This Row],[IVA 13%]:[IVA 1%]])</f>
        <v>0</v>
      </c>
      <c r="V94" s="14">
        <f>Tabla2[[#This Row],[SUBT-NoIVA]]+Tabla2[[#This Row],[SUB-TOT]]+Tabla2[[#This Row],[TOTAL-IVA]]</f>
        <v>0</v>
      </c>
      <c r="X94" s="10">
        <f>IF(Tabla2[[#This Row],[TIPO IVA]]="Ajust. 4%",ROUND(Tabla2[[#This Row],[GRAV 13%]]*4%,2),0)</f>
        <v>0</v>
      </c>
      <c r="Y94" s="10">
        <f>IF(Tabla2[[#This Row],[TIPO IVA]]="Ajust. 2%",ROUND(Tabla2[[#This Row],[GRAV 13%]]*2%,2),0)</f>
        <v>0</v>
      </c>
      <c r="Z94" s="15">
        <f>IF(Tabla2[[#This Row],[TIPO IVA]]="Ajust. 2%",ROUND(Tabla2[[#This Row],[GRAV 4%]]*2%,2),0)</f>
        <v>0</v>
      </c>
      <c r="AA94" s="50">
        <f>SUM(Tabla3[[#This Row],[DEL 13% AL 4%]:[DEL 4% AL 2%]])</f>
        <v>0</v>
      </c>
      <c r="AC94" s="11">
        <f>IF(Tabla2[[#This Row],[TIPO IVA]]="",Tabla2[[#This Row],[IVA 13%]],Tabla3[[#This Row],[DEL 13% AL 4%]]+Tabla3[[#This Row],[DEL 13% AL 2%]])</f>
        <v>0</v>
      </c>
      <c r="AD94" s="11">
        <f>IF(Tabla2[[#This Row],[TIPO IVA]]="",Tabla2[[#This Row],[IVA 4%]],Tabla3[[#This Row],[DEL 4% AL 2%]])</f>
        <v>0</v>
      </c>
      <c r="AE94" s="11">
        <f>Tabla2[[#This Row],[IVA 2%]]</f>
        <v>0</v>
      </c>
      <c r="AF94" s="11">
        <f>Tabla2[[#This Row],[IVA 1%]]</f>
        <v>0</v>
      </c>
      <c r="AG94" s="16">
        <f t="shared" si="3"/>
        <v>0</v>
      </c>
    </row>
    <row r="95" spans="1:33" x14ac:dyDescent="0.2">
      <c r="A95" s="52"/>
      <c r="B95" s="53"/>
      <c r="C95" s="53"/>
      <c r="D95" s="53"/>
      <c r="E95" s="53"/>
      <c r="F95" s="53"/>
      <c r="G95" s="54"/>
      <c r="H95" s="56"/>
      <c r="I95" s="56"/>
      <c r="J95" s="56"/>
      <c r="K95" s="12">
        <f>SUM(Tabla2[[#This Row],[EXENTO]:[ARTIC. 19]])</f>
        <v>0</v>
      </c>
      <c r="L95" s="56"/>
      <c r="M95" s="56"/>
      <c r="N95" s="56"/>
      <c r="O95" s="56"/>
      <c r="P95" s="13">
        <f>SUM(Tabla2[[#This Row],[SUBT-NoIVA]:[GRAV 1%]])</f>
        <v>0</v>
      </c>
      <c r="Q95" s="10">
        <f>ROUND(Tabla2[[#This Row],[GRAV 13%]]*13%,2)</f>
        <v>0</v>
      </c>
      <c r="R95" s="11">
        <f>ROUND(Tabla2[[#This Row],[GRAV 4%]]*4%,2)</f>
        <v>0</v>
      </c>
      <c r="S95" s="11">
        <f>ROUND(Tabla2[[#This Row],[GRAV 2%]]*2%,2)</f>
        <v>0</v>
      </c>
      <c r="T95" s="11">
        <f>ROUND(Tabla2[[#This Row],[GRAV 1%]]*1%,2)</f>
        <v>0</v>
      </c>
      <c r="U95" s="13">
        <f>SUM(Tabla2[[#This Row],[IVA 13%]:[IVA 1%]])</f>
        <v>0</v>
      </c>
      <c r="V95" s="14">
        <f>Tabla2[[#This Row],[SUBT-NoIVA]]+Tabla2[[#This Row],[SUB-TOT]]+Tabla2[[#This Row],[TOTAL-IVA]]</f>
        <v>0</v>
      </c>
      <c r="X95" s="10">
        <f>IF(Tabla2[[#This Row],[TIPO IVA]]="Ajust. 4%",ROUND(Tabla2[[#This Row],[GRAV 13%]]*4%,2),0)</f>
        <v>0</v>
      </c>
      <c r="Y95" s="10">
        <f>IF(Tabla2[[#This Row],[TIPO IVA]]="Ajust. 2%",ROUND(Tabla2[[#This Row],[GRAV 13%]]*2%,2),0)</f>
        <v>0</v>
      </c>
      <c r="Z95" s="15">
        <f>IF(Tabla2[[#This Row],[TIPO IVA]]="Ajust. 2%",ROUND(Tabla2[[#This Row],[GRAV 4%]]*2%,2),0)</f>
        <v>0</v>
      </c>
      <c r="AA95" s="50">
        <f>SUM(Tabla3[[#This Row],[DEL 13% AL 4%]:[DEL 4% AL 2%]])</f>
        <v>0</v>
      </c>
      <c r="AC95" s="11">
        <f>IF(Tabla2[[#This Row],[TIPO IVA]]="",Tabla2[[#This Row],[IVA 13%]],Tabla3[[#This Row],[DEL 13% AL 4%]]+Tabla3[[#This Row],[DEL 13% AL 2%]])</f>
        <v>0</v>
      </c>
      <c r="AD95" s="11">
        <f>IF(Tabla2[[#This Row],[TIPO IVA]]="",Tabla2[[#This Row],[IVA 4%]],Tabla3[[#This Row],[DEL 4% AL 2%]])</f>
        <v>0</v>
      </c>
      <c r="AE95" s="11">
        <f>Tabla2[[#This Row],[IVA 2%]]</f>
        <v>0</v>
      </c>
      <c r="AF95" s="11">
        <f>Tabla2[[#This Row],[IVA 1%]]</f>
        <v>0</v>
      </c>
      <c r="AG95" s="16">
        <f t="shared" si="3"/>
        <v>0</v>
      </c>
    </row>
    <row r="96" spans="1:33" x14ac:dyDescent="0.2">
      <c r="A96" s="52"/>
      <c r="B96" s="53"/>
      <c r="C96" s="53"/>
      <c r="D96" s="53"/>
      <c r="E96" s="53"/>
      <c r="F96" s="53"/>
      <c r="G96" s="54"/>
      <c r="H96" s="56"/>
      <c r="I96" s="56"/>
      <c r="J96" s="56"/>
      <c r="K96" s="12">
        <f>SUM(Tabla2[[#This Row],[EXENTO]:[ARTIC. 19]])</f>
        <v>0</v>
      </c>
      <c r="L96" s="56"/>
      <c r="M96" s="56"/>
      <c r="N96" s="56"/>
      <c r="O96" s="56"/>
      <c r="P96" s="13">
        <f>SUM(Tabla2[[#This Row],[SUBT-NoIVA]:[GRAV 1%]])</f>
        <v>0</v>
      </c>
      <c r="Q96" s="10">
        <f>ROUND(Tabla2[[#This Row],[GRAV 13%]]*13%,2)</f>
        <v>0</v>
      </c>
      <c r="R96" s="11">
        <f>ROUND(Tabla2[[#This Row],[GRAV 4%]]*4%,2)</f>
        <v>0</v>
      </c>
      <c r="S96" s="11">
        <f>ROUND(Tabla2[[#This Row],[GRAV 2%]]*2%,2)</f>
        <v>0</v>
      </c>
      <c r="T96" s="11">
        <f>ROUND(Tabla2[[#This Row],[GRAV 1%]]*1%,2)</f>
        <v>0</v>
      </c>
      <c r="U96" s="13">
        <f>SUM(Tabla2[[#This Row],[IVA 13%]:[IVA 1%]])</f>
        <v>0</v>
      </c>
      <c r="V96" s="14">
        <f>Tabla2[[#This Row],[SUBT-NoIVA]]+Tabla2[[#This Row],[SUB-TOT]]+Tabla2[[#This Row],[TOTAL-IVA]]</f>
        <v>0</v>
      </c>
      <c r="X96" s="10">
        <f>IF(Tabla2[[#This Row],[TIPO IVA]]="Ajust. 4%",ROUND(Tabla2[[#This Row],[GRAV 13%]]*4%,2),0)</f>
        <v>0</v>
      </c>
      <c r="Y96" s="10">
        <f>IF(Tabla2[[#This Row],[TIPO IVA]]="Ajust. 2%",ROUND(Tabla2[[#This Row],[GRAV 13%]]*2%,2),0)</f>
        <v>0</v>
      </c>
      <c r="Z96" s="15">
        <f>IF(Tabla2[[#This Row],[TIPO IVA]]="Ajust. 2%",ROUND(Tabla2[[#This Row],[GRAV 4%]]*2%,2),0)</f>
        <v>0</v>
      </c>
      <c r="AA96" s="50">
        <f>SUM(Tabla3[[#This Row],[DEL 13% AL 4%]:[DEL 4% AL 2%]])</f>
        <v>0</v>
      </c>
      <c r="AC96" s="11">
        <f>IF(Tabla2[[#This Row],[TIPO IVA]]="",Tabla2[[#This Row],[IVA 13%]],Tabla3[[#This Row],[DEL 13% AL 4%]]+Tabla3[[#This Row],[DEL 13% AL 2%]])</f>
        <v>0</v>
      </c>
      <c r="AD96" s="11">
        <f>IF(Tabla2[[#This Row],[TIPO IVA]]="",Tabla2[[#This Row],[IVA 4%]],Tabla3[[#This Row],[DEL 4% AL 2%]])</f>
        <v>0</v>
      </c>
      <c r="AE96" s="11">
        <f>Tabla2[[#This Row],[IVA 2%]]</f>
        <v>0</v>
      </c>
      <c r="AF96" s="11">
        <f>Tabla2[[#This Row],[IVA 1%]]</f>
        <v>0</v>
      </c>
      <c r="AG96" s="16">
        <f t="shared" si="3"/>
        <v>0</v>
      </c>
    </row>
    <row r="97" spans="1:33" x14ac:dyDescent="0.2">
      <c r="A97" s="52"/>
      <c r="B97" s="53"/>
      <c r="C97" s="53"/>
      <c r="D97" s="53"/>
      <c r="E97" s="53"/>
      <c r="F97" s="53"/>
      <c r="G97" s="54"/>
      <c r="H97" s="56"/>
      <c r="I97" s="56"/>
      <c r="J97" s="56"/>
      <c r="K97" s="12">
        <f>SUM(Tabla2[[#This Row],[EXENTO]:[ARTIC. 19]])</f>
        <v>0</v>
      </c>
      <c r="L97" s="56"/>
      <c r="M97" s="56"/>
      <c r="N97" s="56"/>
      <c r="O97" s="56"/>
      <c r="P97" s="13">
        <f>SUM(Tabla2[[#This Row],[SUBT-NoIVA]:[GRAV 1%]])</f>
        <v>0</v>
      </c>
      <c r="Q97" s="10">
        <f>ROUND(Tabla2[[#This Row],[GRAV 13%]]*13%,2)</f>
        <v>0</v>
      </c>
      <c r="R97" s="11">
        <f>ROUND(Tabla2[[#This Row],[GRAV 4%]]*4%,2)</f>
        <v>0</v>
      </c>
      <c r="S97" s="11">
        <f>ROUND(Tabla2[[#This Row],[GRAV 2%]]*2%,2)</f>
        <v>0</v>
      </c>
      <c r="T97" s="11">
        <f>ROUND(Tabla2[[#This Row],[GRAV 1%]]*1%,2)</f>
        <v>0</v>
      </c>
      <c r="U97" s="13">
        <f>SUM(Tabla2[[#This Row],[IVA 13%]:[IVA 1%]])</f>
        <v>0</v>
      </c>
      <c r="V97" s="14">
        <f>Tabla2[[#This Row],[SUBT-NoIVA]]+Tabla2[[#This Row],[SUB-TOT]]+Tabla2[[#This Row],[TOTAL-IVA]]</f>
        <v>0</v>
      </c>
      <c r="X97" s="10">
        <f>IF(Tabla2[[#This Row],[TIPO IVA]]="Ajust. 4%",ROUND(Tabla2[[#This Row],[GRAV 13%]]*4%,2),0)</f>
        <v>0</v>
      </c>
      <c r="Y97" s="10">
        <f>IF(Tabla2[[#This Row],[TIPO IVA]]="Ajust. 2%",ROUND(Tabla2[[#This Row],[GRAV 13%]]*2%,2),0)</f>
        <v>0</v>
      </c>
      <c r="Z97" s="15">
        <f>IF(Tabla2[[#This Row],[TIPO IVA]]="Ajust. 2%",ROUND(Tabla2[[#This Row],[GRAV 4%]]*2%,2),0)</f>
        <v>0</v>
      </c>
      <c r="AA97" s="50">
        <f>SUM(Tabla3[[#This Row],[DEL 13% AL 4%]:[DEL 4% AL 2%]])</f>
        <v>0</v>
      </c>
      <c r="AC97" s="11">
        <f>IF(Tabla2[[#This Row],[TIPO IVA]]="",Tabla2[[#This Row],[IVA 13%]],Tabla3[[#This Row],[DEL 13% AL 4%]]+Tabla3[[#This Row],[DEL 13% AL 2%]])</f>
        <v>0</v>
      </c>
      <c r="AD97" s="11">
        <f>IF(Tabla2[[#This Row],[TIPO IVA]]="",Tabla2[[#This Row],[IVA 4%]],Tabla3[[#This Row],[DEL 4% AL 2%]])</f>
        <v>0</v>
      </c>
      <c r="AE97" s="11">
        <f>Tabla2[[#This Row],[IVA 2%]]</f>
        <v>0</v>
      </c>
      <c r="AF97" s="11">
        <f>Tabla2[[#This Row],[IVA 1%]]</f>
        <v>0</v>
      </c>
      <c r="AG97" s="16">
        <f t="shared" si="3"/>
        <v>0</v>
      </c>
    </row>
    <row r="98" spans="1:33" x14ac:dyDescent="0.2">
      <c r="A98" s="52"/>
      <c r="B98" s="53"/>
      <c r="C98" s="53"/>
      <c r="D98" s="53"/>
      <c r="E98" s="53"/>
      <c r="F98" s="53"/>
      <c r="G98" s="54"/>
      <c r="H98" s="56"/>
      <c r="I98" s="56"/>
      <c r="J98" s="56"/>
      <c r="K98" s="12">
        <f>SUM(Tabla2[[#This Row],[EXENTO]:[ARTIC. 19]])</f>
        <v>0</v>
      </c>
      <c r="L98" s="56"/>
      <c r="M98" s="56"/>
      <c r="N98" s="56"/>
      <c r="O98" s="56"/>
      <c r="P98" s="13">
        <f>SUM(Tabla2[[#This Row],[SUBT-NoIVA]:[GRAV 1%]])</f>
        <v>0</v>
      </c>
      <c r="Q98" s="10">
        <f>ROUND(Tabla2[[#This Row],[GRAV 13%]]*13%,2)</f>
        <v>0</v>
      </c>
      <c r="R98" s="11">
        <f>ROUND(Tabla2[[#This Row],[GRAV 4%]]*4%,2)</f>
        <v>0</v>
      </c>
      <c r="S98" s="11">
        <f>ROUND(Tabla2[[#This Row],[GRAV 2%]]*2%,2)</f>
        <v>0</v>
      </c>
      <c r="T98" s="11">
        <f>ROUND(Tabla2[[#This Row],[GRAV 1%]]*1%,2)</f>
        <v>0</v>
      </c>
      <c r="U98" s="13">
        <f>SUM(Tabla2[[#This Row],[IVA 13%]:[IVA 1%]])</f>
        <v>0</v>
      </c>
      <c r="V98" s="14">
        <f>Tabla2[[#This Row],[SUBT-NoIVA]]+Tabla2[[#This Row],[SUB-TOT]]+Tabla2[[#This Row],[TOTAL-IVA]]</f>
        <v>0</v>
      </c>
      <c r="X98" s="10">
        <f>IF(Tabla2[[#This Row],[TIPO IVA]]="Ajust. 4%",ROUND(Tabla2[[#This Row],[GRAV 13%]]*4%,2),0)</f>
        <v>0</v>
      </c>
      <c r="Y98" s="10">
        <f>IF(Tabla2[[#This Row],[TIPO IVA]]="Ajust. 2%",ROUND(Tabla2[[#This Row],[GRAV 13%]]*2%,2),0)</f>
        <v>0</v>
      </c>
      <c r="Z98" s="15">
        <f>IF(Tabla2[[#This Row],[TIPO IVA]]="Ajust. 2%",ROUND(Tabla2[[#This Row],[GRAV 4%]]*2%,2),0)</f>
        <v>0</v>
      </c>
      <c r="AA98" s="50">
        <f>SUM(Tabla3[[#This Row],[DEL 13% AL 4%]:[DEL 4% AL 2%]])</f>
        <v>0</v>
      </c>
      <c r="AC98" s="11">
        <f>IF(Tabla2[[#This Row],[TIPO IVA]]="",Tabla2[[#This Row],[IVA 13%]],Tabla3[[#This Row],[DEL 13% AL 4%]]+Tabla3[[#This Row],[DEL 13% AL 2%]])</f>
        <v>0</v>
      </c>
      <c r="AD98" s="11">
        <f>IF(Tabla2[[#This Row],[TIPO IVA]]="",Tabla2[[#This Row],[IVA 4%]],Tabla3[[#This Row],[DEL 4% AL 2%]])</f>
        <v>0</v>
      </c>
      <c r="AE98" s="11">
        <f>Tabla2[[#This Row],[IVA 2%]]</f>
        <v>0</v>
      </c>
      <c r="AF98" s="11">
        <f>Tabla2[[#This Row],[IVA 1%]]</f>
        <v>0</v>
      </c>
      <c r="AG98" s="16">
        <f t="shared" si="3"/>
        <v>0</v>
      </c>
    </row>
    <row r="99" spans="1:33" x14ac:dyDescent="0.2">
      <c r="A99" s="52"/>
      <c r="B99" s="53"/>
      <c r="C99" s="53"/>
      <c r="D99" s="53"/>
      <c r="E99" s="53"/>
      <c r="F99" s="53"/>
      <c r="G99" s="54"/>
      <c r="H99" s="56"/>
      <c r="I99" s="56"/>
      <c r="J99" s="56"/>
      <c r="K99" s="12">
        <f>SUM(Tabla2[[#This Row],[EXENTO]:[ARTIC. 19]])</f>
        <v>0</v>
      </c>
      <c r="L99" s="56"/>
      <c r="M99" s="56"/>
      <c r="N99" s="56"/>
      <c r="O99" s="56"/>
      <c r="P99" s="13">
        <f>SUM(Tabla2[[#This Row],[SUBT-NoIVA]:[GRAV 1%]])</f>
        <v>0</v>
      </c>
      <c r="Q99" s="10">
        <f>ROUND(Tabla2[[#This Row],[GRAV 13%]]*13%,2)</f>
        <v>0</v>
      </c>
      <c r="R99" s="11">
        <f>ROUND(Tabla2[[#This Row],[GRAV 4%]]*4%,2)</f>
        <v>0</v>
      </c>
      <c r="S99" s="11">
        <f>ROUND(Tabla2[[#This Row],[GRAV 2%]]*2%,2)</f>
        <v>0</v>
      </c>
      <c r="T99" s="11">
        <f>ROUND(Tabla2[[#This Row],[GRAV 1%]]*1%,2)</f>
        <v>0</v>
      </c>
      <c r="U99" s="13">
        <f>SUM(Tabla2[[#This Row],[IVA 13%]:[IVA 1%]])</f>
        <v>0</v>
      </c>
      <c r="V99" s="14">
        <f>Tabla2[[#This Row],[SUBT-NoIVA]]+Tabla2[[#This Row],[SUB-TOT]]+Tabla2[[#This Row],[TOTAL-IVA]]</f>
        <v>0</v>
      </c>
      <c r="X99" s="10">
        <f>IF(Tabla2[[#This Row],[TIPO IVA]]="Ajust. 4%",ROUND(Tabla2[[#This Row],[GRAV 13%]]*4%,2),0)</f>
        <v>0</v>
      </c>
      <c r="Y99" s="10">
        <f>IF(Tabla2[[#This Row],[TIPO IVA]]="Ajust. 2%",ROUND(Tabla2[[#This Row],[GRAV 13%]]*2%,2),0)</f>
        <v>0</v>
      </c>
      <c r="Z99" s="15">
        <f>IF(Tabla2[[#This Row],[TIPO IVA]]="Ajust. 2%",ROUND(Tabla2[[#This Row],[GRAV 4%]]*2%,2),0)</f>
        <v>0</v>
      </c>
      <c r="AA99" s="50">
        <f>SUM(Tabla3[[#This Row],[DEL 13% AL 4%]:[DEL 4% AL 2%]])</f>
        <v>0</v>
      </c>
      <c r="AC99" s="11">
        <f>IF(Tabla2[[#This Row],[TIPO IVA]]="",Tabla2[[#This Row],[IVA 13%]],Tabla3[[#This Row],[DEL 13% AL 4%]]+Tabla3[[#This Row],[DEL 13% AL 2%]])</f>
        <v>0</v>
      </c>
      <c r="AD99" s="11">
        <f>IF(Tabla2[[#This Row],[TIPO IVA]]="",Tabla2[[#This Row],[IVA 4%]],Tabla3[[#This Row],[DEL 4% AL 2%]])</f>
        <v>0</v>
      </c>
      <c r="AE99" s="11">
        <f>Tabla2[[#This Row],[IVA 2%]]</f>
        <v>0</v>
      </c>
      <c r="AF99" s="11">
        <f>Tabla2[[#This Row],[IVA 1%]]</f>
        <v>0</v>
      </c>
      <c r="AG99" s="16">
        <f t="shared" si="3"/>
        <v>0</v>
      </c>
    </row>
    <row r="100" spans="1:33" x14ac:dyDescent="0.2">
      <c r="A100" s="52"/>
      <c r="B100" s="53"/>
      <c r="C100" s="53"/>
      <c r="D100" s="53"/>
      <c r="E100" s="53"/>
      <c r="F100" s="53"/>
      <c r="G100" s="54"/>
      <c r="H100" s="56"/>
      <c r="I100" s="56"/>
      <c r="J100" s="56"/>
      <c r="K100" s="12">
        <f>SUM(Tabla2[[#This Row],[EXENTO]:[ARTIC. 19]])</f>
        <v>0</v>
      </c>
      <c r="L100" s="56"/>
      <c r="M100" s="56"/>
      <c r="N100" s="56"/>
      <c r="O100" s="56"/>
      <c r="P100" s="13">
        <f>SUM(Tabla2[[#This Row],[SUBT-NoIVA]:[GRAV 1%]])</f>
        <v>0</v>
      </c>
      <c r="Q100" s="10">
        <f>ROUND(Tabla2[[#This Row],[GRAV 13%]]*13%,2)</f>
        <v>0</v>
      </c>
      <c r="R100" s="11">
        <f>ROUND(Tabla2[[#This Row],[GRAV 4%]]*4%,2)</f>
        <v>0</v>
      </c>
      <c r="S100" s="11">
        <f>ROUND(Tabla2[[#This Row],[GRAV 2%]]*2%,2)</f>
        <v>0</v>
      </c>
      <c r="T100" s="11">
        <f>ROUND(Tabla2[[#This Row],[GRAV 1%]]*1%,2)</f>
        <v>0</v>
      </c>
      <c r="U100" s="13">
        <f>SUM(Tabla2[[#This Row],[IVA 13%]:[IVA 1%]])</f>
        <v>0</v>
      </c>
      <c r="V100" s="14">
        <f>Tabla2[[#This Row],[SUBT-NoIVA]]+Tabla2[[#This Row],[SUB-TOT]]+Tabla2[[#This Row],[TOTAL-IVA]]</f>
        <v>0</v>
      </c>
      <c r="X100" s="10">
        <f>IF(Tabla2[[#This Row],[TIPO IVA]]="Ajust. 4%",ROUND(Tabla2[[#This Row],[GRAV 13%]]*4%,2),0)</f>
        <v>0</v>
      </c>
      <c r="Y100" s="10">
        <f>IF(Tabla2[[#This Row],[TIPO IVA]]="Ajust. 2%",ROUND(Tabla2[[#This Row],[GRAV 13%]]*2%,2),0)</f>
        <v>0</v>
      </c>
      <c r="Z100" s="15">
        <f>IF(Tabla2[[#This Row],[TIPO IVA]]="Ajust. 2%",ROUND(Tabla2[[#This Row],[GRAV 4%]]*2%,2),0)</f>
        <v>0</v>
      </c>
      <c r="AA100" s="50">
        <f>SUM(Tabla3[[#This Row],[DEL 13% AL 4%]:[DEL 4% AL 2%]])</f>
        <v>0</v>
      </c>
      <c r="AC100" s="11">
        <f>IF(Tabla2[[#This Row],[TIPO IVA]]="",Tabla2[[#This Row],[IVA 13%]],Tabla3[[#This Row],[DEL 13% AL 4%]]+Tabla3[[#This Row],[DEL 13% AL 2%]])</f>
        <v>0</v>
      </c>
      <c r="AD100" s="11">
        <f>IF(Tabla2[[#This Row],[TIPO IVA]]="",Tabla2[[#This Row],[IVA 4%]],Tabla3[[#This Row],[DEL 4% AL 2%]])</f>
        <v>0</v>
      </c>
      <c r="AE100" s="11">
        <f>Tabla2[[#This Row],[IVA 2%]]</f>
        <v>0</v>
      </c>
      <c r="AF100" s="11">
        <f>Tabla2[[#This Row],[IVA 1%]]</f>
        <v>0</v>
      </c>
      <c r="AG100" s="16">
        <f t="shared" si="3"/>
        <v>0</v>
      </c>
    </row>
    <row r="101" spans="1:33" x14ac:dyDescent="0.2">
      <c r="A101" s="52"/>
      <c r="B101" s="53"/>
      <c r="C101" s="53"/>
      <c r="D101" s="53"/>
      <c r="E101" s="53"/>
      <c r="F101" s="53"/>
      <c r="G101" s="54"/>
      <c r="H101" s="56"/>
      <c r="I101" s="56"/>
      <c r="J101" s="56"/>
      <c r="K101" s="12">
        <f>SUM(Tabla2[[#This Row],[EXENTO]:[ARTIC. 19]])</f>
        <v>0</v>
      </c>
      <c r="L101" s="56"/>
      <c r="M101" s="56"/>
      <c r="N101" s="56"/>
      <c r="O101" s="56"/>
      <c r="P101" s="13">
        <f>SUM(Tabla2[[#This Row],[SUBT-NoIVA]:[GRAV 1%]])</f>
        <v>0</v>
      </c>
      <c r="Q101" s="10">
        <f>ROUND(Tabla2[[#This Row],[GRAV 13%]]*13%,2)</f>
        <v>0</v>
      </c>
      <c r="R101" s="11">
        <f>ROUND(Tabla2[[#This Row],[GRAV 4%]]*4%,2)</f>
        <v>0</v>
      </c>
      <c r="S101" s="11">
        <f>ROUND(Tabla2[[#This Row],[GRAV 2%]]*2%,2)</f>
        <v>0</v>
      </c>
      <c r="T101" s="11">
        <f>ROUND(Tabla2[[#This Row],[GRAV 1%]]*1%,2)</f>
        <v>0</v>
      </c>
      <c r="U101" s="13">
        <f>SUM(Tabla2[[#This Row],[IVA 13%]:[IVA 1%]])</f>
        <v>0</v>
      </c>
      <c r="V101" s="14">
        <f>Tabla2[[#This Row],[SUBT-NoIVA]]+Tabla2[[#This Row],[SUB-TOT]]+Tabla2[[#This Row],[TOTAL-IVA]]</f>
        <v>0</v>
      </c>
      <c r="X101" s="10">
        <f>IF(Tabla2[[#This Row],[TIPO IVA]]="Ajust. 4%",ROUND(Tabla2[[#This Row],[GRAV 13%]]*4%,2),0)</f>
        <v>0</v>
      </c>
      <c r="Y101" s="10">
        <f>IF(Tabla2[[#This Row],[TIPO IVA]]="Ajust. 2%",ROUND(Tabla2[[#This Row],[GRAV 13%]]*2%,2),0)</f>
        <v>0</v>
      </c>
      <c r="Z101" s="15">
        <f>IF(Tabla2[[#This Row],[TIPO IVA]]="Ajust. 2%",ROUND(Tabla2[[#This Row],[GRAV 4%]]*2%,2),0)</f>
        <v>0</v>
      </c>
      <c r="AA101" s="50">
        <f>SUM(Tabla3[[#This Row],[DEL 13% AL 4%]:[DEL 4% AL 2%]])</f>
        <v>0</v>
      </c>
      <c r="AC101" s="11">
        <f>IF(Tabla2[[#This Row],[TIPO IVA]]="",Tabla2[[#This Row],[IVA 13%]],Tabla3[[#This Row],[DEL 13% AL 4%]]+Tabla3[[#This Row],[DEL 13% AL 2%]])</f>
        <v>0</v>
      </c>
      <c r="AD101" s="11">
        <f>IF(Tabla2[[#This Row],[TIPO IVA]]="",Tabla2[[#This Row],[IVA 4%]],Tabla3[[#This Row],[DEL 4% AL 2%]])</f>
        <v>0</v>
      </c>
      <c r="AE101" s="11">
        <f>Tabla2[[#This Row],[IVA 2%]]</f>
        <v>0</v>
      </c>
      <c r="AF101" s="11">
        <f>Tabla2[[#This Row],[IVA 1%]]</f>
        <v>0</v>
      </c>
      <c r="AG101" s="16">
        <f t="shared" si="3"/>
        <v>0</v>
      </c>
    </row>
    <row r="102" spans="1:33" x14ac:dyDescent="0.2">
      <c r="A102" s="52"/>
      <c r="B102" s="53"/>
      <c r="C102" s="53"/>
      <c r="D102" s="53"/>
      <c r="E102" s="53"/>
      <c r="F102" s="53"/>
      <c r="G102" s="54"/>
      <c r="H102" s="56"/>
      <c r="I102" s="56"/>
      <c r="J102" s="56"/>
      <c r="K102" s="12">
        <f>SUM(Tabla2[[#This Row],[EXENTO]:[ARTIC. 19]])</f>
        <v>0</v>
      </c>
      <c r="L102" s="56"/>
      <c r="M102" s="56"/>
      <c r="N102" s="56"/>
      <c r="O102" s="56"/>
      <c r="P102" s="13">
        <f>SUM(Tabla2[[#This Row],[SUBT-NoIVA]:[GRAV 1%]])</f>
        <v>0</v>
      </c>
      <c r="Q102" s="10">
        <f>ROUND(Tabla2[[#This Row],[GRAV 13%]]*13%,2)</f>
        <v>0</v>
      </c>
      <c r="R102" s="11">
        <f>ROUND(Tabla2[[#This Row],[GRAV 4%]]*4%,2)</f>
        <v>0</v>
      </c>
      <c r="S102" s="11">
        <f>ROUND(Tabla2[[#This Row],[GRAV 2%]]*2%,2)</f>
        <v>0</v>
      </c>
      <c r="T102" s="11">
        <f>ROUND(Tabla2[[#This Row],[GRAV 1%]]*1%,2)</f>
        <v>0</v>
      </c>
      <c r="U102" s="13">
        <f>SUM(Tabla2[[#This Row],[IVA 13%]:[IVA 1%]])</f>
        <v>0</v>
      </c>
      <c r="V102" s="14">
        <f>Tabla2[[#This Row],[SUBT-NoIVA]]+Tabla2[[#This Row],[SUB-TOT]]+Tabla2[[#This Row],[TOTAL-IVA]]</f>
        <v>0</v>
      </c>
      <c r="X102" s="10">
        <f>IF(Tabla2[[#This Row],[TIPO IVA]]="Ajust. 4%",ROUND(Tabla2[[#This Row],[GRAV 13%]]*4%,2),0)</f>
        <v>0</v>
      </c>
      <c r="Y102" s="10">
        <f>IF(Tabla2[[#This Row],[TIPO IVA]]="Ajust. 2%",ROUND(Tabla2[[#This Row],[GRAV 13%]]*2%,2),0)</f>
        <v>0</v>
      </c>
      <c r="Z102" s="15">
        <f>IF(Tabla2[[#This Row],[TIPO IVA]]="Ajust. 2%",ROUND(Tabla2[[#This Row],[GRAV 4%]]*2%,2),0)</f>
        <v>0</v>
      </c>
      <c r="AA102" s="50">
        <f>SUM(Tabla3[[#This Row],[DEL 13% AL 4%]:[DEL 4% AL 2%]])</f>
        <v>0</v>
      </c>
      <c r="AC102" s="11">
        <f>IF(Tabla2[[#This Row],[TIPO IVA]]="",Tabla2[[#This Row],[IVA 13%]],Tabla3[[#This Row],[DEL 13% AL 4%]]+Tabla3[[#This Row],[DEL 13% AL 2%]])</f>
        <v>0</v>
      </c>
      <c r="AD102" s="11">
        <f>IF(Tabla2[[#This Row],[TIPO IVA]]="",Tabla2[[#This Row],[IVA 4%]],Tabla3[[#This Row],[DEL 4% AL 2%]])</f>
        <v>0</v>
      </c>
      <c r="AE102" s="11">
        <f>Tabla2[[#This Row],[IVA 2%]]</f>
        <v>0</v>
      </c>
      <c r="AF102" s="11">
        <f>Tabla2[[#This Row],[IVA 1%]]</f>
        <v>0</v>
      </c>
      <c r="AG102" s="16">
        <f t="shared" si="3"/>
        <v>0</v>
      </c>
    </row>
    <row r="103" spans="1:33" x14ac:dyDescent="0.2">
      <c r="A103" s="52"/>
      <c r="B103" s="53"/>
      <c r="C103" s="53"/>
      <c r="D103" s="53"/>
      <c r="E103" s="53"/>
      <c r="F103" s="53"/>
      <c r="G103" s="54"/>
      <c r="H103" s="56"/>
      <c r="I103" s="56"/>
      <c r="J103" s="56"/>
      <c r="K103" s="12">
        <f>SUM(Tabla2[[#This Row],[EXENTO]:[ARTIC. 19]])</f>
        <v>0</v>
      </c>
      <c r="L103" s="56"/>
      <c r="M103" s="56"/>
      <c r="N103" s="56"/>
      <c r="O103" s="56"/>
      <c r="P103" s="13">
        <f>SUM(Tabla2[[#This Row],[SUBT-NoIVA]:[GRAV 1%]])</f>
        <v>0</v>
      </c>
      <c r="Q103" s="10">
        <f>ROUND(Tabla2[[#This Row],[GRAV 13%]]*13%,2)</f>
        <v>0</v>
      </c>
      <c r="R103" s="11">
        <f>ROUND(Tabla2[[#This Row],[GRAV 4%]]*4%,2)</f>
        <v>0</v>
      </c>
      <c r="S103" s="11">
        <f>ROUND(Tabla2[[#This Row],[GRAV 2%]]*2%,2)</f>
        <v>0</v>
      </c>
      <c r="T103" s="11">
        <f>ROUND(Tabla2[[#This Row],[GRAV 1%]]*1%,2)</f>
        <v>0</v>
      </c>
      <c r="U103" s="13">
        <f>SUM(Tabla2[[#This Row],[IVA 13%]:[IVA 1%]])</f>
        <v>0</v>
      </c>
      <c r="V103" s="14">
        <f>Tabla2[[#This Row],[SUBT-NoIVA]]+Tabla2[[#This Row],[SUB-TOT]]+Tabla2[[#This Row],[TOTAL-IVA]]</f>
        <v>0</v>
      </c>
      <c r="X103" s="10">
        <f>IF(Tabla2[[#This Row],[TIPO IVA]]="Ajust. 4%",ROUND(Tabla2[[#This Row],[GRAV 13%]]*4%,2),0)</f>
        <v>0</v>
      </c>
      <c r="Y103" s="10">
        <f>IF(Tabla2[[#This Row],[TIPO IVA]]="Ajust. 2%",ROUND(Tabla2[[#This Row],[GRAV 13%]]*2%,2),0)</f>
        <v>0</v>
      </c>
      <c r="Z103" s="15">
        <f>IF(Tabla2[[#This Row],[TIPO IVA]]="Ajust. 2%",ROUND(Tabla2[[#This Row],[GRAV 4%]]*2%,2),0)</f>
        <v>0</v>
      </c>
      <c r="AA103" s="50">
        <f>SUM(Tabla3[[#This Row],[DEL 13% AL 4%]:[DEL 4% AL 2%]])</f>
        <v>0</v>
      </c>
      <c r="AC103" s="11">
        <f>IF(Tabla2[[#This Row],[TIPO IVA]]="",Tabla2[[#This Row],[IVA 13%]],Tabla3[[#This Row],[DEL 13% AL 4%]]+Tabla3[[#This Row],[DEL 13% AL 2%]])</f>
        <v>0</v>
      </c>
      <c r="AD103" s="11">
        <f>IF(Tabla2[[#This Row],[TIPO IVA]]="",Tabla2[[#This Row],[IVA 4%]],Tabla3[[#This Row],[DEL 4% AL 2%]])</f>
        <v>0</v>
      </c>
      <c r="AE103" s="11">
        <f>Tabla2[[#This Row],[IVA 2%]]</f>
        <v>0</v>
      </c>
      <c r="AF103" s="11">
        <f>Tabla2[[#This Row],[IVA 1%]]</f>
        <v>0</v>
      </c>
      <c r="AG103" s="16">
        <f t="shared" si="3"/>
        <v>0</v>
      </c>
    </row>
    <row r="104" spans="1:33" x14ac:dyDescent="0.2">
      <c r="A104" s="27"/>
      <c r="B104" s="27"/>
      <c r="C104" s="27"/>
      <c r="D104" s="27"/>
      <c r="E104" s="27"/>
      <c r="F104" s="27"/>
      <c r="G104" s="28">
        <f>SUBTOTAL(109,Tabla2[EXENTO])</f>
        <v>0</v>
      </c>
      <c r="H104" s="29">
        <f>SUBTOTAL(109,Tabla2[NO-SUJETO])</f>
        <v>0</v>
      </c>
      <c r="I104" s="29">
        <f>SUBTOTAL(109,Tabla2[SIN IVA])</f>
        <v>0</v>
      </c>
      <c r="J104" s="29">
        <f>SUBTOTAL(109,Tabla2[ARTIC. 19])</f>
        <v>0</v>
      </c>
      <c r="K104" s="30">
        <f>SUBTOTAL(109,Tabla2[SUBT-NoIVA])</f>
        <v>0</v>
      </c>
      <c r="L104" s="29">
        <f>SUBTOTAL(109,Tabla2[GRAV 13%])</f>
        <v>0</v>
      </c>
      <c r="M104" s="29">
        <f>SUBTOTAL(109,Tabla2[GRAV 4%])</f>
        <v>0</v>
      </c>
      <c r="N104" s="29">
        <f>SUBTOTAL(109,Tabla2[GRAV 2%])</f>
        <v>0</v>
      </c>
      <c r="O104" s="29">
        <f>SUBTOTAL(109,Tabla2[GRAV 1%])</f>
        <v>0</v>
      </c>
      <c r="P104" s="31">
        <f>SUBTOTAL(109,Tabla2[SUB-TOT])</f>
        <v>0</v>
      </c>
      <c r="Q104" s="28">
        <f>SUBTOTAL(109,Tabla2[IVA 13%])</f>
        <v>0</v>
      </c>
      <c r="R104" s="29">
        <f>SUBTOTAL(109,Tabla2[IVA 4%])</f>
        <v>0</v>
      </c>
      <c r="S104" s="29">
        <f>SUBTOTAL(109,Tabla2[IVA 2%])</f>
        <v>0</v>
      </c>
      <c r="T104" s="29">
        <f>SUBTOTAL(109,Tabla2[IVA 1%])</f>
        <v>0</v>
      </c>
      <c r="U104" s="31">
        <f>SUBTOTAL(109,Tabla2[TOTAL-IVA])</f>
        <v>0</v>
      </c>
      <c r="V104" s="32">
        <f>SUBTOTAL(109,Tabla2[TOTAL-FACT])</f>
        <v>0</v>
      </c>
      <c r="X104" s="17"/>
      <c r="Y104" s="17">
        <f>SUBTOTAL(109,Tabla3[DEL 13% AL 2%])</f>
        <v>0</v>
      </c>
      <c r="Z104" s="19">
        <f>SUBTOTAL(109,Tabla3[DEL 4% AL 2%])</f>
        <v>0</v>
      </c>
      <c r="AA104" s="51">
        <f>SUBTOTAL(109,Tabla3[TOTAL AJUSTADO])</f>
        <v>0</v>
      </c>
      <c r="AC104" s="18">
        <f>SUBTOTAL(109,Tabla1[IVA AL 13%])</f>
        <v>0</v>
      </c>
      <c r="AD104" s="18">
        <f>SUBTOTAL(109,Tabla1[IVA AL 4%])</f>
        <v>0</v>
      </c>
      <c r="AE104" s="18">
        <f>SUBTOTAL(109,Tabla1[IVA AL 2%])</f>
        <v>0</v>
      </c>
      <c r="AF104" s="18">
        <f>SUBTOTAL(109,Tabla1[IVA AL 1%])</f>
        <v>0</v>
      </c>
      <c r="AG104" s="20">
        <f>SUBTOTAL(109,Tabla1[TOTAL SIN AJ.])</f>
        <v>0</v>
      </c>
    </row>
    <row r="105" spans="1:33" x14ac:dyDescent="0.2"/>
  </sheetData>
  <sheetProtection algorithmName="SHA-512" hashValue="lk8e/O16qfmg6FtJl115TS/JU0fF8dY4pXBX1jT0HNUw7wj288xq9nY4f+NUjvWu5/08evxLCvJpKNaDLMrzvA==" saltValue="Vb+8ov26RVLVqrrOqiI25g==" spinCount="100000" sheet="1" objects="1" scenarios="1"/>
  <mergeCells count="2">
    <mergeCell ref="X1:AA1"/>
    <mergeCell ref="Y2:Z2"/>
  </mergeCells>
  <dataValidations count="4">
    <dataValidation type="list" allowBlank="1" showInputMessage="1" showErrorMessage="1" sqref="E4:E103" xr:uid="{3F718F04-6D0F-C148-BADE-CA1CA9140225}">
      <formula1>"Comercial,Autoriz. DGH,Autoriz. DGT,Autoriz. Ley Esp."</formula1>
    </dataValidation>
    <dataValidation type="list" allowBlank="1" showInputMessage="1" showErrorMessage="1" sqref="D4:D103" xr:uid="{3A26BBAE-C284-1A4B-86C0-586783FE1DE5}">
      <formula1>"Local,Exterior"</formula1>
    </dataValidation>
    <dataValidation type="list" allowBlank="1" showInputMessage="1" showErrorMessage="1" sqref="C4:C103" xr:uid="{0F64EADF-2CA4-D84A-93C8-FC2BF9AEAC56}">
      <formula1>"Bienes,Bienes de Capital,Servicios"</formula1>
    </dataValidation>
    <dataValidation type="list" allowBlank="1" showInputMessage="1" showErrorMessage="1" sqref="F4:F103" xr:uid="{9EB0DCC2-6CEE-A241-8CB7-5BAD38983D9E}">
      <formula1>"Ajust. 4%, Ajust. 2%"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E154-F289-D245-B0F0-A3BA9C1EC491}">
  <dimension ref="A1:J66"/>
  <sheetViews>
    <sheetView showGridLines="0" tabSelected="1" zoomScale="133" workbookViewId="0">
      <selection activeCell="D66" sqref="D66"/>
    </sheetView>
  </sheetViews>
  <sheetFormatPr baseColWidth="10" defaultColWidth="0" defaultRowHeight="16" x14ac:dyDescent="0.2"/>
  <cols>
    <col min="1" max="3" width="3.33203125" style="1" customWidth="1"/>
    <col min="4" max="4" width="18.33203125" style="1" customWidth="1"/>
    <col min="5" max="9" width="15" style="1" customWidth="1"/>
    <col min="10" max="10" width="3.5" style="1" customWidth="1"/>
    <col min="11" max="16384" width="10.83203125" style="1" hidden="1"/>
  </cols>
  <sheetData>
    <row r="1" spans="1:9" ht="17" thickBot="1" x14ac:dyDescent="0.25">
      <c r="A1" s="38" t="s">
        <v>36</v>
      </c>
    </row>
    <row r="2" spans="1:9" ht="17" thickBot="1" x14ac:dyDescent="0.25">
      <c r="A2" s="39" t="s">
        <v>37</v>
      </c>
      <c r="B2" s="40"/>
      <c r="C2" s="40"/>
      <c r="D2" s="40"/>
      <c r="E2" s="40"/>
      <c r="F2" s="40"/>
      <c r="G2" s="40"/>
      <c r="H2" s="41"/>
      <c r="I2" s="45">
        <f>I4+I22</f>
        <v>0</v>
      </c>
    </row>
    <row r="3" spans="1:9" ht="5" customHeight="1" thickBot="1" x14ac:dyDescent="0.25">
      <c r="I3" s="46"/>
    </row>
    <row r="4" spans="1:9" ht="17" thickBot="1" x14ac:dyDescent="0.25">
      <c r="B4" s="36" t="s">
        <v>38</v>
      </c>
      <c r="C4" s="37"/>
      <c r="D4" s="37"/>
      <c r="E4" s="37"/>
      <c r="F4" s="37"/>
      <c r="G4" s="37"/>
      <c r="H4" s="37"/>
      <c r="I4" s="47">
        <f>I12+I20</f>
        <v>0</v>
      </c>
    </row>
    <row r="5" spans="1:9" x14ac:dyDescent="0.2">
      <c r="I5" s="46"/>
    </row>
    <row r="6" spans="1:9" x14ac:dyDescent="0.2">
      <c r="C6" s="27" t="s">
        <v>39</v>
      </c>
    </row>
    <row r="8" spans="1:9" x14ac:dyDescent="0.2">
      <c r="D8" s="33" t="s">
        <v>40</v>
      </c>
      <c r="E8" s="33" t="s">
        <v>41</v>
      </c>
      <c r="F8" s="33" t="s">
        <v>42</v>
      </c>
      <c r="G8" s="33" t="s">
        <v>43</v>
      </c>
      <c r="H8" s="33" t="s">
        <v>44</v>
      </c>
      <c r="I8" s="33" t="s">
        <v>45</v>
      </c>
    </row>
    <row r="9" spans="1:9" x14ac:dyDescent="0.2">
      <c r="D9" s="35" t="s">
        <v>35</v>
      </c>
      <c r="E9" s="42">
        <f>SUMIFS(Tabla2[GRAV 13%],Tabla2[CATEG 1],$D9,Tabla2[CATEG 2],"Local")</f>
        <v>0</v>
      </c>
      <c r="F9" s="42">
        <f>SUMIFS(Tabla2[GRAV 4%],Tabla2[CATEG 1],$D9,Tabla2[CATEG 2],"Local")</f>
        <v>0</v>
      </c>
      <c r="G9" s="42">
        <f>SUMIFS(Tabla2[GRAV 2%],Tabla2[CATEG 1],$D9,Tabla2[CATEG 2],"Local")</f>
        <v>0</v>
      </c>
      <c r="H9" s="42">
        <f>SUMIFS(Tabla2[GRAV 1%],Tabla2[CATEG 1],$D9,Tabla2[CATEG 2],"Local")</f>
        <v>0</v>
      </c>
      <c r="I9" s="43">
        <f>SUM(E9:H9)</f>
        <v>0</v>
      </c>
    </row>
    <row r="10" spans="1:9" x14ac:dyDescent="0.2">
      <c r="D10" s="35" t="s">
        <v>46</v>
      </c>
      <c r="E10" s="42">
        <f>SUMIFS(Tabla2[GRAV 13%],Tabla2[CATEG 1],$D10,Tabla2[CATEG 2],"Local")</f>
        <v>0</v>
      </c>
      <c r="F10" s="42">
        <f>SUMIFS(Tabla2[GRAV 4%],Tabla2[CATEG 1],$D10,Tabla2[CATEG 2],"Local")</f>
        <v>0</v>
      </c>
      <c r="G10" s="42">
        <f>SUMIFS(Tabla2[GRAV 2%],Tabla2[CATEG 1],$D10,Tabla2[CATEG 2],"Local")</f>
        <v>0</v>
      </c>
      <c r="H10" s="42">
        <f>SUMIFS(Tabla2[GRAV 1%],Tabla2[CATEG 1],$D10,Tabla2[CATEG 2],"Local")</f>
        <v>0</v>
      </c>
      <c r="I10" s="43">
        <f>SUM(E10:H10)</f>
        <v>0</v>
      </c>
    </row>
    <row r="11" spans="1:9" x14ac:dyDescent="0.2">
      <c r="D11" s="35" t="s">
        <v>47</v>
      </c>
      <c r="E11" s="42">
        <f>SUMIFS(Tabla2[GRAV 13%],Tabla2[CATEG 1],$D11,Tabla2[CATEG 2],"Local")</f>
        <v>0</v>
      </c>
      <c r="F11" s="42">
        <f>SUMIFS(Tabla2[GRAV 4%],Tabla2[CATEG 1],$D11,Tabla2[CATEG 2],"Local")</f>
        <v>0</v>
      </c>
      <c r="G11" s="42">
        <f>SUMIFS(Tabla2[GRAV 2%],Tabla2[CATEG 1],$D11,Tabla2[CATEG 2],"Local")</f>
        <v>0</v>
      </c>
      <c r="H11" s="42">
        <f>SUMIFS(Tabla2[GRAV 1%],Tabla2[CATEG 1],$D11,Tabla2[CATEG 2],"Local")</f>
        <v>0</v>
      </c>
      <c r="I11" s="43">
        <f>SUM(E11:H11)</f>
        <v>0</v>
      </c>
    </row>
    <row r="12" spans="1:9" x14ac:dyDescent="0.2">
      <c r="D12" s="34" t="s">
        <v>48</v>
      </c>
      <c r="E12" s="44">
        <f>SUM(E9:E11)</f>
        <v>0</v>
      </c>
      <c r="F12" s="44">
        <f t="shared" ref="F12:I12" si="0">SUM(F9:F11)</f>
        <v>0</v>
      </c>
      <c r="G12" s="44">
        <f t="shared" si="0"/>
        <v>0</v>
      </c>
      <c r="H12" s="44">
        <f t="shared" si="0"/>
        <v>0</v>
      </c>
      <c r="I12" s="44">
        <f t="shared" si="0"/>
        <v>0</v>
      </c>
    </row>
    <row r="14" spans="1:9" x14ac:dyDescent="0.2">
      <c r="C14" s="27" t="s">
        <v>49</v>
      </c>
    </row>
    <row r="16" spans="1:9" x14ac:dyDescent="0.2">
      <c r="D16" s="33" t="s">
        <v>40</v>
      </c>
      <c r="E16" s="33" t="s">
        <v>41</v>
      </c>
      <c r="F16" s="33" t="s">
        <v>42</v>
      </c>
      <c r="G16" s="33" t="s">
        <v>43</v>
      </c>
      <c r="H16" s="33" t="s">
        <v>44</v>
      </c>
      <c r="I16" s="33" t="s">
        <v>45</v>
      </c>
    </row>
    <row r="17" spans="2:9" x14ac:dyDescent="0.2">
      <c r="D17" s="35" t="s">
        <v>35</v>
      </c>
      <c r="E17" s="42">
        <f>SUMIFS(Tabla2[GRAV 13%],Tabla2[CATEG 1],$D17,Tabla2[CATEG 2],"Exterior")</f>
        <v>0</v>
      </c>
      <c r="F17" s="42">
        <f>SUMIFS(Tabla2[GRAV 4%],Tabla2[CATEG 1],$D17,Tabla2[CATEG 2],"Exterior")</f>
        <v>0</v>
      </c>
      <c r="G17" s="42">
        <f>SUMIFS(Tabla2[GRAV 2%],Tabla2[CATEG 1],$D17,Tabla2[CATEG 2],"Exterior")</f>
        <v>0</v>
      </c>
      <c r="H17" s="42">
        <f>SUMIFS(Tabla2[GRAV 1%],Tabla2[CATEG 1],$D17,Tabla2[CATEG 2],"Exterior")</f>
        <v>0</v>
      </c>
      <c r="I17" s="43">
        <f>SUM(E17:H17)</f>
        <v>0</v>
      </c>
    </row>
    <row r="18" spans="2:9" x14ac:dyDescent="0.2">
      <c r="D18" s="35" t="s">
        <v>46</v>
      </c>
      <c r="E18" s="42">
        <f>SUMIFS(Tabla2[GRAV 13%],Tabla2[CATEG 1],$D18,Tabla2[CATEG 2],"Exterior")</f>
        <v>0</v>
      </c>
      <c r="F18" s="42">
        <f>SUMIFS(Tabla2[GRAV 4%],Tabla2[CATEG 1],$D18,Tabla2[CATEG 2],"Exterior")</f>
        <v>0</v>
      </c>
      <c r="G18" s="42">
        <f>SUMIFS(Tabla2[GRAV 2%],Tabla2[CATEG 1],$D18,Tabla2[CATEG 2],"Exterior")</f>
        <v>0</v>
      </c>
      <c r="H18" s="42">
        <f>SUMIFS(Tabla2[GRAV 1%],Tabla2[CATEG 1],$D18,Tabla2[CATEG 2],"Exterior")</f>
        <v>0</v>
      </c>
      <c r="I18" s="43">
        <f>SUM(E18:H18)</f>
        <v>0</v>
      </c>
    </row>
    <row r="19" spans="2:9" x14ac:dyDescent="0.2">
      <c r="D19" s="35" t="s">
        <v>47</v>
      </c>
      <c r="E19" s="42">
        <f>SUMIFS(Tabla2[GRAV 13%],Tabla2[CATEG 1],$D19,Tabla2[CATEG 2],"Exterior")</f>
        <v>0</v>
      </c>
      <c r="F19" s="42">
        <f>SUMIFS(Tabla2[GRAV 4%],Tabla2[CATEG 1],$D19,Tabla2[CATEG 2],"Exterior")</f>
        <v>0</v>
      </c>
      <c r="G19" s="42">
        <f>SUMIFS(Tabla2[GRAV 2%],Tabla2[CATEG 1],$D19,Tabla2[CATEG 2],"Exterior")</f>
        <v>0</v>
      </c>
      <c r="H19" s="42">
        <f>SUMIFS(Tabla2[GRAV 1%],Tabla2[CATEG 1],$D19,Tabla2[CATEG 2],"Exterior")</f>
        <v>0</v>
      </c>
      <c r="I19" s="43">
        <f>SUM(E19:H19)</f>
        <v>0</v>
      </c>
    </row>
    <row r="20" spans="2:9" x14ac:dyDescent="0.2">
      <c r="D20" s="34" t="s">
        <v>48</v>
      </c>
      <c r="E20" s="44">
        <f>SUM(E17:E19)</f>
        <v>0</v>
      </c>
      <c r="F20" s="44">
        <f t="shared" ref="F20" si="1">SUM(F17:F19)</f>
        <v>0</v>
      </c>
      <c r="G20" s="44">
        <f t="shared" ref="G20" si="2">SUM(G17:G19)</f>
        <v>0</v>
      </c>
      <c r="H20" s="44">
        <f t="shared" ref="H20" si="3">SUM(H17:H19)</f>
        <v>0</v>
      </c>
      <c r="I20" s="44">
        <f t="shared" ref="I20" si="4">SUM(I17:I19)</f>
        <v>0</v>
      </c>
    </row>
    <row r="21" spans="2:9" ht="17" thickBot="1" x14ac:dyDescent="0.25"/>
    <row r="22" spans="2:9" ht="17" thickBot="1" x14ac:dyDescent="0.25">
      <c r="B22" s="36" t="s">
        <v>50</v>
      </c>
      <c r="C22" s="37"/>
      <c r="D22" s="37"/>
      <c r="E22" s="37"/>
      <c r="F22" s="37"/>
      <c r="G22" s="37"/>
      <c r="H22" s="37"/>
      <c r="I22" s="47">
        <f>SUM(I25:I41)</f>
        <v>0</v>
      </c>
    </row>
    <row r="23" spans="2:9" x14ac:dyDescent="0.2">
      <c r="I23" s="46"/>
    </row>
    <row r="24" spans="2:9" x14ac:dyDescent="0.2">
      <c r="C24" s="27" t="s">
        <v>51</v>
      </c>
      <c r="I24" s="46"/>
    </row>
    <row r="25" spans="2:9" x14ac:dyDescent="0.2">
      <c r="D25" s="1" t="s">
        <v>52</v>
      </c>
      <c r="I25" s="48">
        <f>SUMIFS(Tabla2[EXENTO],Tabla2[CATEG 2],"Local",Tabla2[EXONERA],"Comercial")</f>
        <v>0</v>
      </c>
    </row>
    <row r="26" spans="2:9" x14ac:dyDescent="0.2">
      <c r="D26" s="1" t="s">
        <v>53</v>
      </c>
      <c r="I26" s="48">
        <f>SUMIFS(Tabla2[EXENTO],Tabla2[CATEG 2],"Exterior",Tabla2[EXONERA],"Comercial")</f>
        <v>0</v>
      </c>
    </row>
    <row r="27" spans="2:9" x14ac:dyDescent="0.2">
      <c r="I27" s="46"/>
    </row>
    <row r="28" spans="2:9" x14ac:dyDescent="0.2">
      <c r="C28" s="27" t="s">
        <v>54</v>
      </c>
      <c r="I28" s="46"/>
    </row>
    <row r="29" spans="2:9" x14ac:dyDescent="0.2">
      <c r="D29" s="1" t="s">
        <v>52</v>
      </c>
      <c r="I29" s="48">
        <f>SUMIF(Tabla2[CATEG 2],"Local",Tabla2[NO-SUJETO])</f>
        <v>0</v>
      </c>
    </row>
    <row r="30" spans="2:9" x14ac:dyDescent="0.2">
      <c r="D30" s="1" t="s">
        <v>53</v>
      </c>
      <c r="I30" s="48">
        <f>SUMIF(Tabla2[CATEG 2],"Exterior",Tabla2[NO-SUJETO])</f>
        <v>0</v>
      </c>
    </row>
    <row r="31" spans="2:9" x14ac:dyDescent="0.2">
      <c r="I31" s="46"/>
    </row>
    <row r="32" spans="2:9" x14ac:dyDescent="0.2">
      <c r="C32" s="27" t="s">
        <v>55</v>
      </c>
      <c r="I32" s="46"/>
    </row>
    <row r="33" spans="1:9" x14ac:dyDescent="0.2">
      <c r="D33" s="1" t="s">
        <v>52</v>
      </c>
      <c r="I33" s="48">
        <f>SUMIF(Tabla2[CATEG 2],"Local",Tabla2[SIN IVA])</f>
        <v>0</v>
      </c>
    </row>
    <row r="34" spans="1:9" x14ac:dyDescent="0.2">
      <c r="D34" s="1" t="s">
        <v>53</v>
      </c>
      <c r="I34" s="48">
        <f>SUMIF(Tabla2[CATEG 2],"Exterior",Tabla2[SIN IVA])</f>
        <v>0</v>
      </c>
    </row>
    <row r="35" spans="1:9" x14ac:dyDescent="0.2">
      <c r="I35" s="46"/>
    </row>
    <row r="36" spans="1:9" x14ac:dyDescent="0.2">
      <c r="C36" s="27" t="s">
        <v>56</v>
      </c>
      <c r="I36" s="48">
        <f>Tabla2[[#Totals],[ARTIC. 19]]</f>
        <v>0</v>
      </c>
    </row>
    <row r="37" spans="1:9" x14ac:dyDescent="0.2">
      <c r="I37" s="46"/>
    </row>
    <row r="38" spans="1:9" x14ac:dyDescent="0.2">
      <c r="C38" s="27" t="s">
        <v>57</v>
      </c>
      <c r="I38" s="46"/>
    </row>
    <row r="39" spans="1:9" x14ac:dyDescent="0.2">
      <c r="D39" s="1" t="s">
        <v>58</v>
      </c>
      <c r="I39" s="48">
        <f>SUMIF(Tabla2[EXONERA],"Autoriz. DGH",Tabla2[EXENTO])</f>
        <v>0</v>
      </c>
    </row>
    <row r="40" spans="1:9" x14ac:dyDescent="0.2">
      <c r="D40" s="1" t="s">
        <v>59</v>
      </c>
      <c r="I40" s="48">
        <f>SUMIF(Tabla2[EXONERA],"Autoriz. DGT",Tabla2[EXENTO])</f>
        <v>0</v>
      </c>
    </row>
    <row r="41" spans="1:9" x14ac:dyDescent="0.2">
      <c r="D41" s="1" t="s">
        <v>60</v>
      </c>
      <c r="I41" s="48">
        <f>SUMIF(Tabla2[EXONERA],"Autoriz. Ley Esp.",Tabla2[EXENTO])</f>
        <v>0</v>
      </c>
    </row>
    <row r="43" spans="1:9" ht="17" thickBot="1" x14ac:dyDescent="0.25">
      <c r="A43" s="39" t="s">
        <v>62</v>
      </c>
      <c r="B43" s="40"/>
      <c r="C43" s="40"/>
      <c r="D43" s="40"/>
      <c r="E43" s="40"/>
      <c r="F43" s="40"/>
      <c r="G43" s="40"/>
      <c r="H43" s="40"/>
      <c r="I43" s="40"/>
    </row>
    <row r="44" spans="1:9" ht="17" thickBot="1" x14ac:dyDescent="0.25"/>
    <row r="45" spans="1:9" ht="17" thickBot="1" x14ac:dyDescent="0.25">
      <c r="B45" s="36" t="s">
        <v>61</v>
      </c>
      <c r="C45" s="37"/>
      <c r="D45" s="37"/>
      <c r="E45" s="37"/>
      <c r="F45" s="37"/>
      <c r="G45" s="37"/>
      <c r="H45" s="37"/>
      <c r="I45" s="47">
        <f>I53+I61</f>
        <v>0</v>
      </c>
    </row>
    <row r="46" spans="1:9" x14ac:dyDescent="0.2">
      <c r="I46" s="46"/>
    </row>
    <row r="47" spans="1:9" x14ac:dyDescent="0.2">
      <c r="C47" s="27" t="s">
        <v>39</v>
      </c>
    </row>
    <row r="49" spans="1:9" x14ac:dyDescent="0.2">
      <c r="D49" s="33" t="s">
        <v>40</v>
      </c>
      <c r="E49" s="33" t="s">
        <v>41</v>
      </c>
      <c r="F49" s="33" t="s">
        <v>42</v>
      </c>
      <c r="G49" s="33" t="s">
        <v>43</v>
      </c>
      <c r="H49" s="33" t="s">
        <v>44</v>
      </c>
      <c r="I49" s="33" t="s">
        <v>45</v>
      </c>
    </row>
    <row r="50" spans="1:9" x14ac:dyDescent="0.2">
      <c r="D50" s="35" t="s">
        <v>35</v>
      </c>
      <c r="E50" s="42">
        <f>SUMIFS(Compras!AC$4:AC$103,Compras!$C$4:$C$103,$D50,Compras!$D$4:$D$103,"Local")</f>
        <v>0</v>
      </c>
      <c r="F50" s="42">
        <f>SUMIFS(Compras!AD$4:AD$103,Compras!$C$4:$C$103,$D50,Compras!$D$4:$D$103,"Local")</f>
        <v>0</v>
      </c>
      <c r="G50" s="42">
        <f>SUMIFS(Compras!AE$4:AE$103,Compras!$C$4:$C$103,$D50,Compras!$D$4:$D$103,"Local")</f>
        <v>0</v>
      </c>
      <c r="H50" s="42">
        <f>SUMIFS(Compras!AF$4:AF$103,Compras!$C$4:$C$103,$D50,Compras!$D$4:$D$103,"Local")</f>
        <v>0</v>
      </c>
      <c r="I50" s="43">
        <f>SUM(E50:H50)</f>
        <v>0</v>
      </c>
    </row>
    <row r="51" spans="1:9" x14ac:dyDescent="0.2">
      <c r="D51" s="35" t="s">
        <v>46</v>
      </c>
      <c r="E51" s="42">
        <f>SUMIFS(Compras!AC$4:AC$103,Compras!$C$4:$C$103,$D51,Compras!$D$4:$D$103,"Local")</f>
        <v>0</v>
      </c>
      <c r="F51" s="42">
        <f>SUMIFS(Compras!AD$4:AD$103,Compras!$C$4:$C$103,$D51,Compras!$D$4:$D$103,"Local")</f>
        <v>0</v>
      </c>
      <c r="G51" s="42">
        <f>SUMIFS(Compras!AE$4:AE$103,Compras!$C$4:$C$103,$D51,Compras!$D$4:$D$103,"Local")</f>
        <v>0</v>
      </c>
      <c r="H51" s="42">
        <f>SUMIFS(Compras!AF$4:AF$103,Compras!$C$4:$C$103,$D51,Compras!$D$4:$D$103,"Local")</f>
        <v>0</v>
      </c>
      <c r="I51" s="43">
        <f>SUM(E51:H51)</f>
        <v>0</v>
      </c>
    </row>
    <row r="52" spans="1:9" x14ac:dyDescent="0.2">
      <c r="D52" s="35" t="s">
        <v>47</v>
      </c>
      <c r="E52" s="42">
        <f>SUMIFS(Compras!AC$4:AC$103,Compras!$C$4:$C$103,$D52,Compras!$D$4:$D$103,"Local")</f>
        <v>0</v>
      </c>
      <c r="F52" s="42">
        <f>SUMIFS(Compras!AD$4:AD$103,Compras!$C$4:$C$103,$D52,Compras!$D$4:$D$103,"Local")</f>
        <v>0</v>
      </c>
      <c r="G52" s="42">
        <f>SUMIFS(Compras!AE$4:AE$103,Compras!$C$4:$C$103,$D52,Compras!$D$4:$D$103,"Local")</f>
        <v>0</v>
      </c>
      <c r="H52" s="42">
        <f>SUMIFS(Compras!AF$4:AF$103,Compras!$C$4:$C$103,$D52,Compras!$D$4:$D$103,"Local")</f>
        <v>0</v>
      </c>
      <c r="I52" s="43">
        <f>SUM(E52:H52)</f>
        <v>0</v>
      </c>
    </row>
    <row r="53" spans="1:9" x14ac:dyDescent="0.2">
      <c r="D53" s="34" t="s">
        <v>48</v>
      </c>
      <c r="E53" s="44">
        <f>SUM(E50:E52)</f>
        <v>0</v>
      </c>
      <c r="F53" s="44">
        <f t="shared" ref="F53:I53" si="5">SUM(F50:F52)</f>
        <v>0</v>
      </c>
      <c r="G53" s="44">
        <f t="shared" si="5"/>
        <v>0</v>
      </c>
      <c r="H53" s="44">
        <f t="shared" si="5"/>
        <v>0</v>
      </c>
      <c r="I53" s="44">
        <f t="shared" si="5"/>
        <v>0</v>
      </c>
    </row>
    <row r="55" spans="1:9" x14ac:dyDescent="0.2">
      <c r="C55" s="27" t="s">
        <v>49</v>
      </c>
    </row>
    <row r="57" spans="1:9" x14ac:dyDescent="0.2">
      <c r="D57" s="33" t="s">
        <v>40</v>
      </c>
      <c r="E57" s="33" t="s">
        <v>41</v>
      </c>
      <c r="F57" s="33" t="s">
        <v>42</v>
      </c>
      <c r="G57" s="33" t="s">
        <v>43</v>
      </c>
      <c r="H57" s="33" t="s">
        <v>44</v>
      </c>
      <c r="I57" s="33" t="s">
        <v>45</v>
      </c>
    </row>
    <row r="58" spans="1:9" x14ac:dyDescent="0.2">
      <c r="D58" s="35" t="s">
        <v>35</v>
      </c>
      <c r="E58" s="42">
        <f>SUMIFS(Compras!AC$4:AC$103,Compras!$C$4:$C$103,$D58,Compras!$D$4:$D$103,"Exterior")</f>
        <v>0</v>
      </c>
      <c r="F58" s="42">
        <f>SUMIFS(Compras!AD$4:AD$103,Compras!$C$4:$C$103,$D58,Compras!$D$4:$D$103,"Exterior")</f>
        <v>0</v>
      </c>
      <c r="G58" s="42">
        <f>SUMIFS(Compras!AE$4:AE$103,Compras!$C$4:$C$103,$D58,Compras!$D$4:$D$103,"Exterior")</f>
        <v>0</v>
      </c>
      <c r="H58" s="42">
        <f>SUMIFS(Compras!AF$4:AF$103,Compras!$C$4:$C$103,$D58,Compras!$D$4:$D$103,"Exterior")</f>
        <v>0</v>
      </c>
      <c r="I58" s="43">
        <f>SUM(E58:H58)</f>
        <v>0</v>
      </c>
    </row>
    <row r="59" spans="1:9" x14ac:dyDescent="0.2">
      <c r="D59" s="35" t="s">
        <v>46</v>
      </c>
      <c r="E59" s="42">
        <f>SUMIFS(Compras!AC$4:AC$103,Compras!$C$4:$C$103,$D59,Compras!$D$4:$D$103,"Exterior")</f>
        <v>0</v>
      </c>
      <c r="F59" s="42">
        <f>SUMIFS(Compras!AD$4:AD$103,Compras!$C$4:$C$103,$D59,Compras!$D$4:$D$103,"Exterior")</f>
        <v>0</v>
      </c>
      <c r="G59" s="42">
        <f>SUMIFS(Compras!AE$4:AE$103,Compras!$C$4:$C$103,$D59,Compras!$D$4:$D$103,"Exterior")</f>
        <v>0</v>
      </c>
      <c r="H59" s="42">
        <f>SUMIFS(Compras!AF$4:AF$103,Compras!$C$4:$C$103,$D59,Compras!$D$4:$D$103,"Exterior")</f>
        <v>0</v>
      </c>
      <c r="I59" s="43">
        <f>SUM(E59:H59)</f>
        <v>0</v>
      </c>
    </row>
    <row r="60" spans="1:9" x14ac:dyDescent="0.2">
      <c r="D60" s="35" t="s">
        <v>47</v>
      </c>
      <c r="E60" s="42">
        <f>SUMIFS(Compras!AC$4:AC$103,Compras!$C$4:$C$103,$D60,Compras!$D$4:$D$103,"Exterior")</f>
        <v>0</v>
      </c>
      <c r="F60" s="42">
        <f>SUMIFS(Compras!AD$4:AD$103,Compras!$C$4:$C$103,$D60,Compras!$D$4:$D$103,"Exterior")</f>
        <v>0</v>
      </c>
      <c r="G60" s="42">
        <f>SUMIFS(Compras!AE$4:AE$103,Compras!$C$4:$C$103,$D60,Compras!$D$4:$D$103,"Exterior")</f>
        <v>0</v>
      </c>
      <c r="H60" s="42">
        <f>SUMIFS(Compras!AF$4:AF$103,Compras!$C$4:$C$103,$D60,Compras!$D$4:$D$103,"Exterior")</f>
        <v>0</v>
      </c>
      <c r="I60" s="43">
        <f>SUM(E60:H60)</f>
        <v>0</v>
      </c>
    </row>
    <row r="61" spans="1:9" x14ac:dyDescent="0.2">
      <c r="D61" s="34" t="s">
        <v>48</v>
      </c>
      <c r="E61" s="44">
        <f>SUM(E58:E60)</f>
        <v>0</v>
      </c>
      <c r="F61" s="44">
        <f t="shared" ref="F61:I61" si="6">SUM(F58:F60)</f>
        <v>0</v>
      </c>
      <c r="G61" s="44">
        <f t="shared" si="6"/>
        <v>0</v>
      </c>
      <c r="H61" s="44">
        <f t="shared" si="6"/>
        <v>0</v>
      </c>
      <c r="I61" s="44">
        <f t="shared" si="6"/>
        <v>0</v>
      </c>
    </row>
    <row r="63" spans="1:9" x14ac:dyDescent="0.2">
      <c r="A63" s="60" t="s">
        <v>63</v>
      </c>
      <c r="B63" s="61"/>
      <c r="C63" s="61"/>
      <c r="D63" s="61"/>
      <c r="E63" s="61"/>
      <c r="F63" s="61"/>
      <c r="G63" s="61"/>
      <c r="H63" s="61"/>
      <c r="I63" s="62"/>
    </row>
    <row r="65" spans="1:10" x14ac:dyDescent="0.2">
      <c r="A65" s="64" t="s">
        <v>64</v>
      </c>
      <c r="B65" s="65"/>
      <c r="C65" s="65"/>
      <c r="D65" s="65"/>
      <c r="E65" s="65"/>
      <c r="F65" s="65"/>
      <c r="G65" s="65"/>
      <c r="H65" s="65"/>
      <c r="I65" s="65"/>
      <c r="J65" s="66"/>
    </row>
    <row r="66" spans="1:10" x14ac:dyDescent="0.2">
      <c r="D66" s="67" t="s">
        <v>65</v>
      </c>
      <c r="E66" s="63" t="s">
        <v>66</v>
      </c>
      <c r="G66" s="63" t="s">
        <v>67</v>
      </c>
    </row>
  </sheetData>
  <sheetProtection algorithmName="SHA-512" hashValue="4ccEPYLDYA73AU8foBGExN9SjTBG3lpa9ilbffVxOHX4XyW+tR3jbek3cjf4Rxm5eiGYKy/jFgt5uUGePTK1kw==" saltValue="MrmRCsUTyQWzDXtFGvcABA==" spinCount="100000" sheet="1" objects="1" scenarios="1" selectLockedCells="1" selectUnlockedCells="1"/>
  <mergeCells count="2">
    <mergeCell ref="A63:I63"/>
    <mergeCell ref="A65:J65"/>
  </mergeCells>
  <hyperlinks>
    <hyperlink ref="E66" r:id="rId1" xr:uid="{94E9E91A-EBD8-C949-88E7-79EB5D887AAD}"/>
    <hyperlink ref="G66" r:id="rId2" xr:uid="{B59E3ACE-B824-6F42-A781-81C9927A97F6}"/>
    <hyperlink ref="D66" r:id="rId3" xr:uid="{8AFF31C5-8D43-2F4F-9F9D-CC5E49AF8A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Compras</vt:lpstr>
      <vt:lpstr>D-104</vt:lpstr>
    </vt:vector>
  </TitlesOfParts>
  <Manager/>
  <Company>Control Contable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Compras para IVA Costa Rica</dc:title>
  <dc:subject/>
  <dc:creator>Esteban Ramírez Hernández CPI 37134</dc:creator>
  <cp:keywords/>
  <dc:description/>
  <cp:lastModifiedBy>eramirez</cp:lastModifiedBy>
  <dcterms:created xsi:type="dcterms:W3CDTF">2023-05-26T22:33:00Z</dcterms:created>
  <dcterms:modified xsi:type="dcterms:W3CDTF">2024-07-23T22:54:19Z</dcterms:modified>
  <cp:category>Contabilidad</cp:category>
</cp:coreProperties>
</file>